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<sst xmlns="http://schemas.openxmlformats.org/spreadsheetml/2006/main" count="345" uniqueCount="314">
  <si>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</si>
  <si>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</si>
  <si>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</si>
  <si>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</si>
  <si>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</si>
  <si>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</si>
  <si>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</si>
  <si>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</si>
  <si>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</si>
  <si>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</si>
  <si>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</si>
  <si>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</si>
  <si>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</si>
  <si>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</si>
  <si>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</si>
  <si>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</si>
  <si>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</si>
  <si>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</si>
  <si>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</si>
  <si>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</si>
  <si>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</si>
  <si>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</si>
  <si>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</si>
  <si>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</si>
  <si>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</si>
  <si>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</si>
  <si>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</si>
  <si>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</si>
  <si>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</si>
  <si>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</si>
  <si>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</si>
  <si>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</si>
  <si>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</si>
  <si>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</si>
  <si>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</si>
  <si>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</si>
  <si>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</si>
  <si>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</si>
  <si>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</si>
  <si>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</si>
  <si>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</si>
  <si>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</si>
  <si>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</si>
  <si>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</si>
  <si>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</si>
  <si>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</si>
  <si>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</si>
  <si>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</si>
  <si>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</si>
  <si>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</si>
  <si>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</si>
  <si>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</si>
  <si>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</si>
  <si>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</si>
  <si>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</si>
  <si>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</si>
  <si>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</si>
  <si>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</si>
  <si>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</si>
  <si>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</si>
  <si>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</si>
  <si>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</si>
  <si>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</si>
  <si>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</si>
  <si>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</si>
  <si>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</si>
  <si>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</si>
  <si>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</si>
  <si>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</si>
  <si>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</si>
  <si>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</si>
  <si>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</si>
  <si>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</si>
  <si>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</si>
  <si>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</si>
  <si>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</si>
  <si>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</si>
  <si>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</si>
  <si>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</si>
  <si>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</si>
  <si>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</si>
  <si>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</si>
  <si>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</si>
  <si>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</si>
  <si>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</si>
  <si>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</si>
  <si>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</si>
  <si>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</si>
  <si>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</si>
  <si>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</si>
  <si>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</si>
  <si>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</si>
  <si>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</si>
  <si>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</si>
  <si>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</si>
  <si>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</si>
  <si>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</si>
  <si>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</si>
  <si>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</si>
  <si>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</si>
  <si>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</si>
  <si>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</si>
  <si>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</si>
  <si>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</si>
  <si>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</si>
  <si>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</si>
  <si>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</si>
  <si>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</si>
  <si>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</si>
  <si>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</si>
  <si>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</si>
  <si>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</si>
  <si>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</si>
  <si>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</si>
  <si>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</si>
  <si>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</si>
  <si>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</si>
  <si>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</si>
  <si>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</si>
  <si>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</si>
  <si>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</si>
  <si>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</si>
  <si>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</si>
  <si>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</si>
  <si>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</si>
  <si>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</si>
  <si>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</si>
  <si>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</si>
  <si>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</si>
  <si>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</si>
  <si>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</si>
  <si>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</si>
  <si>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</si>
  <si>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</si>
  <si>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</si>
  <si>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</si>
  <si>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</si>
  <si>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</si>
  <si>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</si>
  <si>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</si>
  <si>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</si>
  <si>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</si>
  <si>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</si>
  <si>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</si>
  <si>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</si>
  <si>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</si>
  <si>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</si>
  <si>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</si>
  <si>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</si>
  <si>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</si>
  <si>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</si>
  <si>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</si>
  <si>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</si>
  <si>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</si>
  <si>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</si>
  <si>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</si>
  <si>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</si>
  <si>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</si>
  <si>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</si>
  <si>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</si>
  <si>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</si>
  <si>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</si>
  <si>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</si>
  <si>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</si>
  <si>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</si>
  <si>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</si>
  <si>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</si>
  <si>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</si>
  <si>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</si>
  <si>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</si>
  <si>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</si>
  <si>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</si>
  <si>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</si>
  <si>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</si>
  <si>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</si>
  <si>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</si>
  <si>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</si>
  <si>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</si>
  <si>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</si>
  <si>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</si>
  <si>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</si>
  <si>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</si>
  <si>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</si>
  <si>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</si>
  <si>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</si>
  <si>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</si>
  <si>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</si>
  <si>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</si>
  <si>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</si>
  <si>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</si>
  <si>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</si>
  <si>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</si>
  <si>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</si>
  <si>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</si>
  <si>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</si>
  <si>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</si>
  <si>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</si>
  <si>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</si>
  <si>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</si>
  <si>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</si>
  <si>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</si>
  <si>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</si>
  <si>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</si>
  <si>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</si>
  <si>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</si>
  <si>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</si>
  <si>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</si>
  <si>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</si>
  <si>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</si>
  <si>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</si>
  <si>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</si>
  <si>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</si>
  <si>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</si>
  <si>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</si>
  <si>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</si>
  <si>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</si>
  <si>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</si>
  <si>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</si>
  <si>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</si>
  <si>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</si>
  <si>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</si>
  <si>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</si>
  <si>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</si>
  <si>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</si>
  <si>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</si>
  <si>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</si>
  <si>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</si>
  <si>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</si>
  <si>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</si>
  <si>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</si>
  <si>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</si>
  <si>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</si>
  <si>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</si>
  <si>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</si>
  <si>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</si>
  <si>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</si>
  <si>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</si>
  <si>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</si>
  <si>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</si>
  <si>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</si>
  <si>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</si>
  <si>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</si>
  <si>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</si>
  <si>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</si>
  <si>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</si>
  <si>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</si>
  <si>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</si>
  <si>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</si>
  <si>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</si>
  <si>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</si>
  <si>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</si>
  <si>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</si>
  <si>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</si>
  <si>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</si>
  <si>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</si>
  <si>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</si>
  <si>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</si>
  <si>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</si>
  <si>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</si>
  <si>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</si>
  <si>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</si>
  <si>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</si>
  <si>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</si>
  <si>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</si>
  <si>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</si>
  <si>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</si>
  <si>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</si>
  <si>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</si>
  <si>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</si>
  <si>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</si>
  <si>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</si>
  <si>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</si>
  <si>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</si>
  <si>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</si>
  <si>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35075764438 SLOBODNA DALMACIJA d.d.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</si>
  <si>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</si>
  <si>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</si>
  <si>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</si>
  <si>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</si>
  <si>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</si>
  <si>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</si>
  <si>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</si>
  <si>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</si>
  <si>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</si>
  <si>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</si>
  <si>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</si>
  <si>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</si>
  <si>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</si>
  <si>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</si>
  <si>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</si>
  <si>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30.6.2012.</t>
  </si>
  <si>
    <t>stanje na dan 30.6.2012.</t>
  </si>
  <si>
    <t>u razdoblju 1.1.2012 do 30.6.2012.</t>
  </si>
  <si>
    <t xml:space="preserve">u razdoblju 1.1.2012 do 30.6.2012. </t>
  </si>
  <si>
    <t>Kumulativ</t>
  </si>
  <si>
    <t>DA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</si>
  <si>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</si>
  <si>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</si>
  <si>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</si>
  <si>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</si>
  <si>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</si>
  <si>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</si>
  <si>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KONSOLIDIRANA BILANCA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</si>
  <si>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</si>
  <si>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</si>
  <si>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</si>
  <si>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</si>
  <si>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</si>
  <si>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</si>
  <si>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</si>
  <si>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</si>
  <si>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KONSOLIDIRANI RAČUN DOBITI I GUBITKA</t>
  </si>
  <si>
    <t>KONSOLIDIRANI IZVJEŠTAJ O NOVČANOM TIJEKU - Indirektna metoda</t>
  </si>
  <si>
    <t>KONSOLIDIRANI IZVJEŠTAJ O PROMJENAMA KAPITALA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</si>
</sst>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67" fontId="2" fillId="0" borderId="5" xfId="0" applyNumberFormat="1" applyFont="1" applyFill="1" applyBorder="1" applyAlignment="1">
      <alignment horizontal="center" vertical="center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14" fontId="7" fillId="0" borderId="6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 horizontal="left" vertical="center" wrapText="1"/>
      <protection hidden="1"/>
    </xf>
    <xf numFmtId="0" fontId="0" fillId="0" borderId="12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horizontal="center" vertical="center" wrapText="1"/>
      <protection hidden="1"/>
    </xf>
    <xf numFmtId="0" fontId="0" fillId="0" borderId="13" xfId="22" applyFont="1" applyBorder="1" applyAlignment="1" applyProtection="1">
      <alignment horizontal="left" vertical="center" wrapText="1"/>
      <protection hidden="1"/>
    </xf>
    <xf numFmtId="0" fontId="0" fillId="0" borderId="0" xfId="22" applyFont="1">
      <alignment/>
      <protection/>
    </xf>
    <xf numFmtId="0" fontId="0" fillId="0" borderId="12" xfId="22" applyFont="1" applyBorder="1" applyProtection="1">
      <alignment/>
      <protection hidden="1"/>
    </xf>
    <xf numFmtId="0" fontId="0" fillId="0" borderId="0" xfId="22" applyFont="1" applyBorder="1" applyAlignment="1" applyProtection="1">
      <alignment/>
      <protection hidden="1"/>
    </xf>
    <xf numFmtId="0" fontId="14" fillId="0" borderId="0" xfId="22" applyFont="1" applyBorder="1" applyAlignment="1" applyProtection="1">
      <alignment horizontal="right" vertical="center" wrapText="1"/>
      <protection hidden="1"/>
    </xf>
    <xf numFmtId="0" fontId="14" fillId="0" borderId="0" xfId="22" applyFont="1" applyBorder="1" applyAlignment="1" applyProtection="1">
      <alignment horizontal="right"/>
      <protection hidden="1"/>
    </xf>
    <xf numFmtId="0" fontId="14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/>
      <protection hidden="1"/>
    </xf>
    <xf numFmtId="0" fontId="0" fillId="0" borderId="13" xfId="22" applyFont="1" applyBorder="1" applyAlignment="1" applyProtection="1">
      <alignment wrapText="1"/>
      <protection hidden="1"/>
    </xf>
    <xf numFmtId="0" fontId="0" fillId="0" borderId="12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Protection="1">
      <alignment/>
      <protection hidden="1"/>
    </xf>
    <xf numFmtId="0" fontId="0" fillId="0" borderId="13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0" borderId="0" xfId="22" applyFont="1" applyBorder="1" applyAlignment="1" applyProtection="1">
      <alignment vertical="top"/>
      <protection hidden="1"/>
    </xf>
    <xf numFmtId="1" fontId="7" fillId="0" borderId="8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Protection="1">
      <alignment/>
      <protection hidden="1"/>
    </xf>
    <xf numFmtId="3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vertical="top"/>
      <protection hidden="1"/>
    </xf>
    <xf numFmtId="0" fontId="7" fillId="0" borderId="8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Border="1" applyAlignment="1" applyProtection="1">
      <alignment vertical="top"/>
      <protection hidden="1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/>
      <protection hidden="1"/>
    </xf>
    <xf numFmtId="49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horizontal="left" vertical="top"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2" xfId="22" applyFont="1" applyBorder="1">
      <alignment/>
      <protection/>
    </xf>
    <xf numFmtId="0" fontId="0" fillId="0" borderId="0" xfId="22" applyFont="1" applyBorder="1" applyAlignment="1" applyProtection="1">
      <alignment horizontal="center" vertical="center"/>
      <protection hidden="1" locked="0"/>
    </xf>
    <xf numFmtId="0" fontId="0" fillId="0" borderId="13" xfId="22" applyFont="1" applyBorder="1" applyAlignment="1" applyProtection="1">
      <alignment horizontal="left" vertical="top" wrapText="1" indent="2"/>
      <protection hidden="1"/>
    </xf>
    <xf numFmtId="0" fontId="0" fillId="0" borderId="12" xfId="22" applyFont="1" applyBorder="1" applyAlignment="1" applyProtection="1">
      <alignment horizontal="right" vertical="top"/>
      <protection hidden="1"/>
    </xf>
    <xf numFmtId="0" fontId="0" fillId="0" borderId="0" xfId="22" applyFont="1" applyBorder="1" applyAlignment="1" applyProtection="1">
      <alignment horizontal="right" vertical="top"/>
      <protection hidden="1"/>
    </xf>
    <xf numFmtId="0" fontId="7" fillId="0" borderId="12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>
      <alignment/>
      <protection/>
    </xf>
    <xf numFmtId="0" fontId="7" fillId="0" borderId="0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Fill="1" applyBorder="1" applyAlignment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3" xfId="22" applyNumberFormat="1" applyFont="1" applyBorder="1" applyAlignment="1" applyProtection="1">
      <alignment horizontal="center" vertical="center"/>
      <protection hidden="1" locked="0"/>
    </xf>
    <xf numFmtId="0" fontId="0" fillId="0" borderId="12" xfId="22" applyFont="1" applyBorder="1" applyAlignment="1" applyProtection="1">
      <alignment horizontal="left" vertical="top"/>
      <protection hidden="1"/>
    </xf>
    <xf numFmtId="0" fontId="0" fillId="0" borderId="0" xfId="22" applyFont="1" applyBorder="1" applyAlignment="1" applyProtection="1">
      <alignment horizontal="left" vertical="top"/>
      <protection hidden="1"/>
    </xf>
    <xf numFmtId="0" fontId="0" fillId="0" borderId="13" xfId="22" applyFont="1" applyBorder="1" applyAlignment="1" applyProtection="1">
      <alignment horizontal="left"/>
      <protection hidden="1"/>
    </xf>
    <xf numFmtId="0" fontId="0" fillId="0" borderId="10" xfId="22" applyFont="1" applyBorder="1" applyProtection="1">
      <alignment/>
      <protection hidden="1"/>
    </xf>
    <xf numFmtId="0" fontId="0" fillId="0" borderId="11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left"/>
      <protection hidden="1"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13" xfId="22" applyFont="1" applyFill="1" applyBorder="1" applyAlignment="1" applyProtection="1">
      <alignment vertical="center"/>
      <protection hidden="1"/>
    </xf>
    <xf numFmtId="0" fontId="16" fillId="0" borderId="0" xfId="15" applyFont="1" applyBorder="1" applyAlignment="1" applyProtection="1">
      <alignment vertical="center"/>
      <protection hidden="1"/>
    </xf>
    <xf numFmtId="0" fontId="16" fillId="0" borderId="13" xfId="15" applyFont="1" applyFill="1" applyBorder="1" applyAlignment="1" applyProtection="1">
      <alignment vertical="center"/>
      <protection hidden="1"/>
    </xf>
    <xf numFmtId="0" fontId="0" fillId="0" borderId="0" xfId="22" applyFont="1">
      <alignment/>
      <protection/>
    </xf>
    <xf numFmtId="0" fontId="0" fillId="0" borderId="12" xfId="22" applyFont="1" applyBorder="1" applyAlignment="1" applyProtection="1">
      <alignment horizontal="left"/>
      <protection hidden="1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12" xfId="22" applyFont="1" applyBorder="1" applyAlignment="1" applyProtection="1">
      <alignment vertical="center"/>
      <protection hidden="1"/>
    </xf>
    <xf numFmtId="0" fontId="0" fillId="0" borderId="15" xfId="22" applyFont="1" applyBorder="1" applyProtection="1">
      <alignment/>
      <protection hidden="1"/>
    </xf>
    <xf numFmtId="0" fontId="0" fillId="0" borderId="15" xfId="22" applyFont="1" applyBorder="1">
      <alignment/>
      <protection/>
    </xf>
    <xf numFmtId="0" fontId="0" fillId="0" borderId="16" xfId="22" applyFont="1" applyBorder="1" applyProtection="1">
      <alignment/>
      <protection hidden="1"/>
    </xf>
    <xf numFmtId="0" fontId="0" fillId="0" borderId="12" xfId="22" applyFont="1" applyBorder="1" applyProtection="1">
      <alignment/>
      <protection hidden="1"/>
    </xf>
    <xf numFmtId="0" fontId="0" fillId="0" borderId="17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Protection="1">
      <alignment/>
      <protection hidden="1"/>
    </xf>
    <xf numFmtId="0" fontId="0" fillId="0" borderId="19" xfId="22" applyFont="1" applyFill="1" applyBorder="1" applyProtection="1">
      <alignment/>
      <protection hidden="1"/>
    </xf>
    <xf numFmtId="0" fontId="7" fillId="0" borderId="18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3" fontId="1" fillId="0" borderId="6" xfId="0" applyNumberFormat="1" applyFont="1" applyFill="1" applyBorder="1" applyAlignment="1">
      <alignment/>
    </xf>
    <xf numFmtId="0" fontId="1" fillId="0" borderId="0" xfId="22" applyFont="1" applyBorder="1" applyAlignment="1" applyProtection="1">
      <alignment horizontal="right"/>
      <protection hidden="1"/>
    </xf>
    <xf numFmtId="0" fontId="1" fillId="0" borderId="0" xfId="22" applyFont="1" applyBorder="1" applyAlignment="1" applyProtection="1">
      <alignment vertical="top"/>
      <protection hidden="1"/>
    </xf>
    <xf numFmtId="0" fontId="1" fillId="0" borderId="0" xfId="22" applyFont="1" applyBorder="1" applyAlignment="1" applyProtection="1">
      <alignment/>
      <protection hidden="1"/>
    </xf>
    <xf numFmtId="0" fontId="1" fillId="0" borderId="0" xfId="22" applyFont="1" applyAlignment="1" applyProtection="1">
      <alignment horizontal="left" vertical="top" indent="2"/>
      <protection hidden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19" xfId="22" applyFont="1" applyFill="1" applyBorder="1" applyAlignment="1">
      <alignment/>
      <protection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49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22" applyFont="1" applyFill="1" applyBorder="1" applyAlignment="1">
      <alignment/>
      <protection/>
    </xf>
    <xf numFmtId="0" fontId="15" fillId="0" borderId="0" xfId="15" applyFont="1" applyBorder="1" applyAlignment="1">
      <alignment/>
      <protection/>
    </xf>
    <xf numFmtId="0" fontId="7" fillId="0" borderId="17" xfId="22" applyFont="1" applyFill="1" applyBorder="1" applyAlignment="1" applyProtection="1">
      <alignment horizontal="left" vertical="center"/>
      <protection hidden="1" locked="0"/>
    </xf>
    <xf numFmtId="0" fontId="7" fillId="0" borderId="18" xfId="22" applyFont="1" applyFill="1" applyBorder="1" applyAlignment="1" applyProtection="1">
      <alignment horizontal="left" vertical="center"/>
      <protection hidden="1" locked="0"/>
    </xf>
    <xf numFmtId="0" fontId="7" fillId="0" borderId="19" xfId="22" applyFont="1" applyFill="1" applyBorder="1" applyAlignment="1" applyProtection="1">
      <alignment horizontal="left" vertical="center"/>
      <protection hidden="1" locked="0"/>
    </xf>
    <xf numFmtId="0" fontId="0" fillId="0" borderId="19" xfId="22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0" fillId="0" borderId="13" xfId="22" applyFont="1" applyBorder="1" applyAlignment="1" applyProtection="1">
      <alignment horizontal="right" wrapText="1"/>
      <protection hidden="1"/>
    </xf>
    <xf numFmtId="49" fontId="4" fillId="0" borderId="17" xfId="21" applyNumberFormat="1" applyFont="1" applyFill="1" applyBorder="1" applyAlignment="1" applyProtection="1">
      <alignment horizontal="left" vertical="center"/>
      <protection hidden="1" locked="0"/>
    </xf>
    <xf numFmtId="49" fontId="7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22" applyNumberFormat="1" applyFont="1" applyFill="1" applyBorder="1" applyAlignment="1" applyProtection="1">
      <alignment horizontal="left" vertical="center"/>
      <protection hidden="1" locked="0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49" fontId="7" fillId="0" borderId="17" xfId="22" applyNumberFormat="1" applyFont="1" applyFill="1" applyBorder="1" applyAlignment="1" applyProtection="1">
      <alignment horizontal="left" vertical="center"/>
      <protection hidden="1" locked="0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hidden="1"/>
    </xf>
    <xf numFmtId="3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20" xfId="22" applyFont="1" applyBorder="1" applyAlignment="1">
      <alignment/>
      <protection/>
    </xf>
    <xf numFmtId="0" fontId="7" fillId="0" borderId="10" xfId="22" applyFont="1" applyBorder="1" applyAlignment="1">
      <alignment/>
      <protection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21" xfId="22" applyFont="1" applyBorder="1" applyAlignment="1" applyProtection="1">
      <alignment horizontal="center" vertical="top"/>
      <protection hidden="1"/>
    </xf>
    <xf numFmtId="0" fontId="0" fillId="0" borderId="21" xfId="22" applyFont="1" applyBorder="1" applyAlignment="1">
      <alignment horizontal="center"/>
      <protection/>
    </xf>
    <xf numFmtId="0" fontId="0" fillId="0" borderId="22" xfId="22" applyFont="1" applyBorder="1" applyAlignment="1">
      <alignment/>
      <protection/>
    </xf>
    <xf numFmtId="0" fontId="0" fillId="0" borderId="18" xfId="22" applyFont="1" applyFill="1" applyBorder="1" applyAlignment="1" applyProtection="1">
      <alignment horizontal="center" vertical="top"/>
      <protection hidden="1"/>
    </xf>
    <xf numFmtId="0" fontId="0" fillId="0" borderId="18" xfId="22" applyFont="1" applyFill="1" applyBorder="1" applyAlignment="1" applyProtection="1">
      <alignment horizontal="center"/>
      <protection hidden="1"/>
    </xf>
    <xf numFmtId="0" fontId="0" fillId="0" borderId="12" xfId="22" applyFont="1" applyBorder="1" applyAlignment="1" applyProtection="1">
      <alignment horizontal="right" vertical="center" wrapText="1"/>
      <protection hidden="1"/>
    </xf>
    <xf numFmtId="0" fontId="0" fillId="0" borderId="10" xfId="22" applyFont="1" applyBorder="1" applyAlignment="1" applyProtection="1">
      <alignment horizontal="center"/>
      <protection hidden="1"/>
    </xf>
    <xf numFmtId="0" fontId="7" fillId="0" borderId="17" xfId="22" applyFont="1" applyFill="1" applyBorder="1" applyAlignment="1" applyProtection="1">
      <alignment horizontal="right" vertical="center"/>
      <protection hidden="1" locked="0"/>
    </xf>
    <xf numFmtId="0" fontId="1" fillId="0" borderId="0" xfId="22" applyFont="1" applyBorder="1" applyAlignment="1" applyProtection="1">
      <alignment vertical="top" wrapText="1"/>
      <protection hidden="1"/>
    </xf>
    <xf numFmtId="0" fontId="1" fillId="0" borderId="0" xfId="22" applyFont="1" applyBorder="1" applyAlignment="1" applyProtection="1">
      <alignment wrapText="1"/>
      <protection hidden="1"/>
    </xf>
    <xf numFmtId="0" fontId="6" fillId="2" borderId="17" xfId="22" applyFont="1" applyFill="1" applyBorder="1" applyAlignment="1" applyProtection="1">
      <alignment horizontal="right" vertical="center"/>
      <protection hidden="1" locked="0"/>
    </xf>
    <xf numFmtId="0" fontId="1" fillId="0" borderId="18" xfId="22" applyFont="1" applyBorder="1" applyAlignment="1">
      <alignment/>
      <protection/>
    </xf>
    <xf numFmtId="0" fontId="1" fillId="0" borderId="19" xfId="22" applyFont="1" applyBorder="1" applyAlignment="1">
      <alignment/>
      <protection/>
    </xf>
    <xf numFmtId="49" fontId="6" fillId="2" borderId="17" xfId="22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22" applyNumberFormat="1" applyFont="1" applyBorder="1" applyAlignment="1" applyProtection="1">
      <alignment horizontal="center" vertical="center"/>
      <protection hidden="1" locked="0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2" xfId="22" applyFont="1" applyBorder="1" applyAlignment="1" applyProtection="1">
      <alignment horizontal="center" vertical="center"/>
      <protection hidden="1"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18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0" fontId="0" fillId="0" borderId="0" xfId="22" applyFont="1" applyBorder="1" applyAlignment="1" applyProtection="1">
      <alignment horizontal="right"/>
      <protection hidden="1"/>
    </xf>
    <xf numFmtId="0" fontId="4" fillId="0" borderId="17" xfId="21" applyFont="1" applyFill="1" applyBorder="1" applyAlignment="1" applyProtection="1">
      <alignment/>
      <protection hidden="1" locked="0"/>
    </xf>
    <xf numFmtId="0" fontId="7" fillId="0" borderId="18" xfId="22" applyFont="1" applyFill="1" applyBorder="1" applyAlignment="1" applyProtection="1">
      <alignment/>
      <protection hidden="1" locked="0"/>
    </xf>
    <xf numFmtId="0" fontId="7" fillId="0" borderId="19" xfId="22" applyFont="1" applyFill="1" applyBorder="1" applyAlignment="1" applyProtection="1">
      <alignment/>
      <protection hidden="1" locked="0"/>
    </xf>
    <xf numFmtId="0" fontId="0" fillId="0" borderId="18" xfId="22" applyFont="1" applyFill="1" applyBorder="1" applyAlignment="1">
      <alignment horizontal="left" vertical="center"/>
      <protection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0" fontId="7" fillId="0" borderId="12" xfId="22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Border="1" applyAlignment="1" applyProtection="1">
      <alignment horizontal="left" vertical="center" wrapText="1"/>
      <protection hidden="1"/>
    </xf>
    <xf numFmtId="0" fontId="7" fillId="0" borderId="13" xfId="22" applyFont="1" applyFill="1" applyBorder="1" applyAlignment="1" applyProtection="1">
      <alignment horizontal="left" vertical="center" wrapText="1"/>
      <protection hidden="1"/>
    </xf>
    <xf numFmtId="0" fontId="14" fillId="0" borderId="12" xfId="22" applyFont="1" applyBorder="1" applyAlignment="1" applyProtection="1">
      <alignment horizontal="center" vertical="center" wrapText="1"/>
      <protection hidden="1"/>
    </xf>
    <xf numFmtId="0" fontId="14" fillId="0" borderId="0" xfId="22" applyFont="1" applyBorder="1" applyAlignment="1" applyProtection="1">
      <alignment horizontal="center" vertical="center" wrapText="1"/>
      <protection hidden="1"/>
    </xf>
    <xf numFmtId="0" fontId="14" fillId="0" borderId="13" xfId="22" applyFont="1" applyBorder="1" applyAlignment="1" applyProtection="1">
      <alignment horizontal="center" vertical="center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1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1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>
      <alignment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>
      <alignment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3" fontId="6" fillId="0" borderId="0" xfId="0" applyNumberFormat="1" applyFont="1" applyFill="1" applyAlignment="1">
      <alignment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tabSelected="1" view="pageBreakPreview" zoomScale="110" zoomScaleSheetLayoutView="110" workbookViewId="0" topLeftCell="A10">
      <selection activeCell="A46" sqref="A46:B46"/>
    </sheetView>
  </sheetViews>
  <sheetFormatPr defaultColWidth="9.140625" defaultRowHeight="12.75"/>
  <cols>
    <col min="1" max="1" width="9.140625" style="46" customWidth="1"/>
    <col min="2" max="2" width="13.00390625" style="46" customWidth="1"/>
    <col min="3" max="6" width="9.140625" style="46" customWidth="1"/>
    <col min="7" max="7" width="15.140625" style="46" customWidth="1"/>
    <col min="8" max="8" width="19.28125" style="46" customWidth="1"/>
    <col min="9" max="9" width="14.421875" style="46" customWidth="1"/>
    <col min="10" max="16384" width="9.140625" style="46" customWidth="1"/>
  </cols>
  <sheetData>
    <row r="1" spans="1:9" ht="12.75">
      <c r="A1" s="172" t="s">
        <v>190</v>
      </c>
      <c r="B1" s="173"/>
      <c r="C1" s="173"/>
      <c r="D1" s="44"/>
      <c r="E1" s="44"/>
      <c r="F1" s="44"/>
      <c r="G1" s="44"/>
      <c r="H1" s="44"/>
      <c r="I1" s="45"/>
    </row>
    <row r="2" spans="1:9" ht="12.75">
      <c r="A2" s="207" t="s">
        <v>191</v>
      </c>
      <c r="B2" s="208"/>
      <c r="C2" s="208"/>
      <c r="D2" s="209"/>
      <c r="E2" s="49">
        <v>40909</v>
      </c>
      <c r="F2" s="50"/>
      <c r="G2" s="51" t="s">
        <v>192</v>
      </c>
      <c r="H2" s="49" t="s">
        <v>290</v>
      </c>
      <c r="I2" s="52"/>
    </row>
    <row r="3" spans="1:9" ht="12.75">
      <c r="A3" s="53"/>
      <c r="B3" s="54"/>
      <c r="C3" s="54"/>
      <c r="D3" s="54"/>
      <c r="E3" s="55"/>
      <c r="F3" s="55"/>
      <c r="G3" s="54"/>
      <c r="H3" s="54"/>
      <c r="I3" s="56"/>
    </row>
    <row r="4" spans="1:9" s="57" customFormat="1" ht="12.75">
      <c r="A4" s="210" t="s">
        <v>255</v>
      </c>
      <c r="B4" s="211"/>
      <c r="C4" s="211"/>
      <c r="D4" s="211"/>
      <c r="E4" s="211"/>
      <c r="F4" s="211"/>
      <c r="G4" s="211"/>
      <c r="H4" s="211"/>
      <c r="I4" s="212"/>
    </row>
    <row r="5" spans="1:9" s="57" customFormat="1" ht="12.75">
      <c r="A5" s="58"/>
      <c r="B5" s="59"/>
      <c r="C5" s="59"/>
      <c r="D5" s="59"/>
      <c r="E5" s="60"/>
      <c r="F5" s="61"/>
      <c r="G5" s="62"/>
      <c r="H5" s="63"/>
      <c r="I5" s="64"/>
    </row>
    <row r="6" spans="1:9" ht="12.75">
      <c r="A6" s="213" t="s">
        <v>193</v>
      </c>
      <c r="B6" s="214"/>
      <c r="C6" s="143" t="s">
        <v>259</v>
      </c>
      <c r="D6" s="144"/>
      <c r="E6" s="48"/>
      <c r="F6" s="48"/>
      <c r="G6" s="48"/>
      <c r="H6" s="48"/>
      <c r="I6" s="65"/>
    </row>
    <row r="7" spans="1:9" ht="12.75">
      <c r="A7" s="66"/>
      <c r="B7" s="67"/>
      <c r="C7" s="68"/>
      <c r="D7" s="68"/>
      <c r="E7" s="48"/>
      <c r="F7" s="48"/>
      <c r="G7" s="48"/>
      <c r="H7" s="48"/>
      <c r="I7" s="65"/>
    </row>
    <row r="8" spans="1:9" ht="12.75">
      <c r="A8" s="180" t="s">
        <v>194</v>
      </c>
      <c r="B8" s="152"/>
      <c r="C8" s="143" t="s">
        <v>260</v>
      </c>
      <c r="D8" s="144"/>
      <c r="E8" s="48"/>
      <c r="F8" s="48"/>
      <c r="G8" s="48"/>
      <c r="H8" s="48"/>
      <c r="I8" s="69"/>
    </row>
    <row r="9" spans="1:9" ht="12.75">
      <c r="A9" s="70"/>
      <c r="B9" s="71"/>
      <c r="C9" s="72"/>
      <c r="D9" s="73"/>
      <c r="E9" s="68"/>
      <c r="F9" s="68"/>
      <c r="G9" s="68"/>
      <c r="H9" s="68"/>
      <c r="I9" s="69"/>
    </row>
    <row r="10" spans="1:9" ht="12.75">
      <c r="A10" s="180" t="s">
        <v>195</v>
      </c>
      <c r="B10" s="205"/>
      <c r="C10" s="143" t="s">
        <v>261</v>
      </c>
      <c r="D10" s="144"/>
      <c r="E10" s="68"/>
      <c r="F10" s="68"/>
      <c r="G10" s="68"/>
      <c r="H10" s="68"/>
      <c r="I10" s="69"/>
    </row>
    <row r="11" spans="1:9" ht="12.75">
      <c r="A11" s="206"/>
      <c r="B11" s="205"/>
      <c r="C11" s="68"/>
      <c r="D11" s="68"/>
      <c r="E11" s="68"/>
      <c r="F11" s="68"/>
      <c r="G11" s="68"/>
      <c r="H11" s="68"/>
      <c r="I11" s="69"/>
    </row>
    <row r="12" spans="1:9" ht="12.75">
      <c r="A12" s="156" t="s">
        <v>196</v>
      </c>
      <c r="B12" s="157"/>
      <c r="C12" s="147" t="s">
        <v>262</v>
      </c>
      <c r="D12" s="204"/>
      <c r="E12" s="204"/>
      <c r="F12" s="204"/>
      <c r="G12" s="204"/>
      <c r="H12" s="204"/>
      <c r="I12" s="150"/>
    </row>
    <row r="13" spans="1:9" ht="12.75">
      <c r="A13" s="66"/>
      <c r="B13" s="67"/>
      <c r="C13" s="74"/>
      <c r="D13" s="68"/>
      <c r="E13" s="68"/>
      <c r="F13" s="68"/>
      <c r="G13" s="68"/>
      <c r="H13" s="68"/>
      <c r="I13" s="69"/>
    </row>
    <row r="14" spans="1:9" ht="12.75">
      <c r="A14" s="156" t="s">
        <v>197</v>
      </c>
      <c r="B14" s="157"/>
      <c r="C14" s="215">
        <v>21000</v>
      </c>
      <c r="D14" s="216"/>
      <c r="E14" s="68"/>
      <c r="F14" s="147" t="s">
        <v>263</v>
      </c>
      <c r="G14" s="204"/>
      <c r="H14" s="204"/>
      <c r="I14" s="150"/>
    </row>
    <row r="15" spans="1:9" ht="12.75">
      <c r="A15" s="66"/>
      <c r="B15" s="67"/>
      <c r="C15" s="68"/>
      <c r="D15" s="68"/>
      <c r="E15" s="68"/>
      <c r="F15" s="68"/>
      <c r="G15" s="68"/>
      <c r="H15" s="68"/>
      <c r="I15" s="69"/>
    </row>
    <row r="16" spans="1:9" ht="12.75">
      <c r="A16" s="156" t="s">
        <v>198</v>
      </c>
      <c r="B16" s="157"/>
      <c r="C16" s="147" t="s">
        <v>264</v>
      </c>
      <c r="D16" s="204"/>
      <c r="E16" s="204"/>
      <c r="F16" s="204"/>
      <c r="G16" s="204"/>
      <c r="H16" s="204"/>
      <c r="I16" s="150"/>
    </row>
    <row r="17" spans="1:9" ht="12.75">
      <c r="A17" s="66"/>
      <c r="B17" s="67"/>
      <c r="C17" s="68"/>
      <c r="D17" s="68"/>
      <c r="E17" s="68"/>
      <c r="F17" s="68"/>
      <c r="G17" s="68"/>
      <c r="H17" s="68"/>
      <c r="I17" s="69"/>
    </row>
    <row r="18" spans="1:9" ht="12.75">
      <c r="A18" s="156" t="s">
        <v>199</v>
      </c>
      <c r="B18" s="157"/>
      <c r="C18" s="201" t="s">
        <v>265</v>
      </c>
      <c r="D18" s="202"/>
      <c r="E18" s="202"/>
      <c r="F18" s="202"/>
      <c r="G18" s="202"/>
      <c r="H18" s="202"/>
      <c r="I18" s="203"/>
    </row>
    <row r="19" spans="1:9" ht="12.75">
      <c r="A19" s="66"/>
      <c r="B19" s="67"/>
      <c r="C19" s="74"/>
      <c r="D19" s="68"/>
      <c r="E19" s="68"/>
      <c r="F19" s="68"/>
      <c r="G19" s="68"/>
      <c r="H19" s="68"/>
      <c r="I19" s="69"/>
    </row>
    <row r="20" spans="1:9" ht="12.75">
      <c r="A20" s="156" t="s">
        <v>200</v>
      </c>
      <c r="B20" s="157"/>
      <c r="C20" s="201" t="s">
        <v>266</v>
      </c>
      <c r="D20" s="202"/>
      <c r="E20" s="202"/>
      <c r="F20" s="202"/>
      <c r="G20" s="202"/>
      <c r="H20" s="202"/>
      <c r="I20" s="203"/>
    </row>
    <row r="21" spans="1:9" ht="12.75">
      <c r="A21" s="66"/>
      <c r="B21" s="67"/>
      <c r="C21" s="74"/>
      <c r="D21" s="68"/>
      <c r="E21" s="68"/>
      <c r="F21" s="68"/>
      <c r="G21" s="68"/>
      <c r="H21" s="68"/>
      <c r="I21" s="69"/>
    </row>
    <row r="22" spans="1:9" ht="12.75">
      <c r="A22" s="156" t="s">
        <v>201</v>
      </c>
      <c r="B22" s="157"/>
      <c r="C22" s="75">
        <v>409</v>
      </c>
      <c r="D22" s="147" t="s">
        <v>263</v>
      </c>
      <c r="E22" s="198"/>
      <c r="F22" s="199"/>
      <c r="G22" s="156"/>
      <c r="H22" s="200"/>
      <c r="I22" s="76"/>
    </row>
    <row r="23" spans="1:9" ht="12.75">
      <c r="A23" s="66"/>
      <c r="B23" s="67"/>
      <c r="C23" s="68"/>
      <c r="D23" s="77"/>
      <c r="E23" s="77"/>
      <c r="F23" s="77"/>
      <c r="G23" s="77"/>
      <c r="H23" s="68"/>
      <c r="I23" s="69"/>
    </row>
    <row r="24" spans="1:9" ht="12.75">
      <c r="A24" s="156" t="s">
        <v>202</v>
      </c>
      <c r="B24" s="157"/>
      <c r="C24" s="75">
        <v>17</v>
      </c>
      <c r="D24" s="147" t="s">
        <v>267</v>
      </c>
      <c r="E24" s="198"/>
      <c r="F24" s="198"/>
      <c r="G24" s="199"/>
      <c r="H24" s="43" t="s">
        <v>203</v>
      </c>
      <c r="I24" s="78">
        <f>377+8+27</f>
        <v>412</v>
      </c>
    </row>
    <row r="25" spans="1:9" ht="12.75">
      <c r="A25" s="66"/>
      <c r="B25" s="67"/>
      <c r="C25" s="68"/>
      <c r="D25" s="77"/>
      <c r="E25" s="77"/>
      <c r="F25" s="77"/>
      <c r="G25" s="67"/>
      <c r="H25" s="67" t="s">
        <v>256</v>
      </c>
      <c r="I25" s="79"/>
    </row>
    <row r="26" spans="1:9" ht="12.75">
      <c r="A26" s="156" t="s">
        <v>204</v>
      </c>
      <c r="B26" s="157"/>
      <c r="C26" s="80" t="s">
        <v>295</v>
      </c>
      <c r="D26" s="81"/>
      <c r="E26" s="82"/>
      <c r="F26" s="83"/>
      <c r="G26" s="190" t="s">
        <v>205</v>
      </c>
      <c r="H26" s="157"/>
      <c r="I26" s="84" t="s">
        <v>268</v>
      </c>
    </row>
    <row r="27" spans="1:9" ht="12.75">
      <c r="A27" s="66"/>
      <c r="B27" s="67"/>
      <c r="C27" s="68"/>
      <c r="D27" s="83"/>
      <c r="E27" s="83"/>
      <c r="F27" s="83"/>
      <c r="G27" s="83"/>
      <c r="H27" s="68"/>
      <c r="I27" s="85"/>
    </row>
    <row r="28" spans="1:9" ht="12.75">
      <c r="A28" s="191" t="s">
        <v>206</v>
      </c>
      <c r="B28" s="192"/>
      <c r="C28" s="193"/>
      <c r="D28" s="193"/>
      <c r="E28" s="194" t="s">
        <v>207</v>
      </c>
      <c r="F28" s="195"/>
      <c r="G28" s="195"/>
      <c r="H28" s="196" t="s">
        <v>208</v>
      </c>
      <c r="I28" s="197"/>
    </row>
    <row r="29" spans="1:9" ht="12.75">
      <c r="A29" s="88"/>
      <c r="B29" s="82"/>
      <c r="C29" s="82"/>
      <c r="D29" s="73"/>
      <c r="E29" s="68"/>
      <c r="F29" s="68"/>
      <c r="G29" s="68"/>
      <c r="H29" s="89"/>
      <c r="I29" s="85"/>
    </row>
    <row r="30" spans="1:9" ht="12.75">
      <c r="A30" s="182"/>
      <c r="B30" s="145"/>
      <c r="C30" s="145"/>
      <c r="D30" s="140"/>
      <c r="E30" s="182"/>
      <c r="F30" s="145"/>
      <c r="G30" s="145"/>
      <c r="H30" s="143"/>
      <c r="I30" s="144"/>
    </row>
    <row r="31" spans="1:9" ht="18" customHeight="1">
      <c r="A31" s="185" t="s">
        <v>296</v>
      </c>
      <c r="B31" s="186"/>
      <c r="C31" s="186"/>
      <c r="D31" s="187"/>
      <c r="E31" s="185" t="s">
        <v>297</v>
      </c>
      <c r="F31" s="186"/>
      <c r="G31" s="186"/>
      <c r="H31" s="188" t="s">
        <v>298</v>
      </c>
      <c r="I31" s="189"/>
    </row>
    <row r="32" spans="1:9" ht="12.75">
      <c r="A32" s="134"/>
      <c r="B32" s="134"/>
      <c r="C32" s="135"/>
      <c r="D32" s="183"/>
      <c r="E32" s="183"/>
      <c r="F32" s="183"/>
      <c r="G32" s="184"/>
      <c r="H32" s="136"/>
      <c r="I32" s="137"/>
    </row>
    <row r="33" spans="1:9" ht="18" customHeight="1">
      <c r="A33" s="185" t="s">
        <v>299</v>
      </c>
      <c r="B33" s="186"/>
      <c r="C33" s="186"/>
      <c r="D33" s="187"/>
      <c r="E33" s="185" t="s">
        <v>300</v>
      </c>
      <c r="F33" s="186"/>
      <c r="G33" s="186"/>
      <c r="H33" s="188" t="s">
        <v>301</v>
      </c>
      <c r="I33" s="189"/>
    </row>
    <row r="34" spans="1:9" ht="12.75">
      <c r="A34" s="182"/>
      <c r="B34" s="145"/>
      <c r="C34" s="145"/>
      <c r="D34" s="140"/>
      <c r="E34" s="182"/>
      <c r="F34" s="145"/>
      <c r="G34" s="145"/>
      <c r="H34" s="143"/>
      <c r="I34" s="144"/>
    </row>
    <row r="35" spans="1:9" ht="12.75">
      <c r="A35" s="66"/>
      <c r="B35" s="67"/>
      <c r="C35" s="74"/>
      <c r="D35" s="47"/>
      <c r="E35" s="47"/>
      <c r="F35" s="47"/>
      <c r="G35" s="48"/>
      <c r="H35" s="68"/>
      <c r="I35" s="90"/>
    </row>
    <row r="36" spans="1:9" ht="12.75">
      <c r="A36" s="182"/>
      <c r="B36" s="145"/>
      <c r="C36" s="145"/>
      <c r="D36" s="140"/>
      <c r="E36" s="182"/>
      <c r="F36" s="145"/>
      <c r="G36" s="145"/>
      <c r="H36" s="143"/>
      <c r="I36" s="144"/>
    </row>
    <row r="37" spans="1:9" ht="12.75">
      <c r="A37" s="91"/>
      <c r="B37" s="92"/>
      <c r="C37" s="141"/>
      <c r="D37" s="142"/>
      <c r="E37" s="68"/>
      <c r="F37" s="141"/>
      <c r="G37" s="142"/>
      <c r="H37" s="68"/>
      <c r="I37" s="69"/>
    </row>
    <row r="38" spans="1:9" ht="12.75">
      <c r="A38" s="182"/>
      <c r="B38" s="145"/>
      <c r="C38" s="145"/>
      <c r="D38" s="140"/>
      <c r="E38" s="182"/>
      <c r="F38" s="145"/>
      <c r="G38" s="145"/>
      <c r="H38" s="143"/>
      <c r="I38" s="144"/>
    </row>
    <row r="39" spans="1:9" ht="12.75">
      <c r="A39" s="91"/>
      <c r="B39" s="92"/>
      <c r="C39" s="86"/>
      <c r="D39" s="87"/>
      <c r="E39" s="68"/>
      <c r="F39" s="86"/>
      <c r="G39" s="87"/>
      <c r="H39" s="68"/>
      <c r="I39" s="69"/>
    </row>
    <row r="40" spans="1:9" ht="12.75">
      <c r="A40" s="182"/>
      <c r="B40" s="145"/>
      <c r="C40" s="145"/>
      <c r="D40" s="140"/>
      <c r="E40" s="182"/>
      <c r="F40" s="145"/>
      <c r="G40" s="145"/>
      <c r="H40" s="143"/>
      <c r="I40" s="144"/>
    </row>
    <row r="41" spans="1:9" ht="12.75">
      <c r="A41" s="93"/>
      <c r="B41" s="94"/>
      <c r="C41" s="94"/>
      <c r="D41" s="94"/>
      <c r="E41" s="95"/>
      <c r="F41" s="96"/>
      <c r="G41" s="96"/>
      <c r="H41" s="97"/>
      <c r="I41" s="98"/>
    </row>
    <row r="42" spans="1:9" ht="12.75">
      <c r="A42" s="91"/>
      <c r="B42" s="92"/>
      <c r="C42" s="86"/>
      <c r="D42" s="87"/>
      <c r="E42" s="68"/>
      <c r="F42" s="86"/>
      <c r="G42" s="87"/>
      <c r="H42" s="68"/>
      <c r="I42" s="69"/>
    </row>
    <row r="43" spans="1:9" ht="12.75">
      <c r="A43" s="99"/>
      <c r="B43" s="100"/>
      <c r="C43" s="100"/>
      <c r="D43" s="72"/>
      <c r="E43" s="72"/>
      <c r="F43" s="100"/>
      <c r="G43" s="72"/>
      <c r="H43" s="72"/>
      <c r="I43" s="101"/>
    </row>
    <row r="44" spans="1:9" ht="12.75">
      <c r="A44" s="180" t="s">
        <v>209</v>
      </c>
      <c r="B44" s="152"/>
      <c r="C44" s="143"/>
      <c r="D44" s="144"/>
      <c r="E44" s="73"/>
      <c r="F44" s="147"/>
      <c r="G44" s="145"/>
      <c r="H44" s="145"/>
      <c r="I44" s="140"/>
    </row>
    <row r="45" spans="1:9" ht="12.75">
      <c r="A45" s="91"/>
      <c r="B45" s="92"/>
      <c r="C45" s="141"/>
      <c r="D45" s="142"/>
      <c r="E45" s="68"/>
      <c r="F45" s="141"/>
      <c r="G45" s="181"/>
      <c r="H45" s="102"/>
      <c r="I45" s="103"/>
    </row>
    <row r="46" spans="1:9" ht="12.75">
      <c r="A46" s="180" t="s">
        <v>210</v>
      </c>
      <c r="B46" s="152"/>
      <c r="C46" s="147" t="s">
        <v>269</v>
      </c>
      <c r="D46" s="148"/>
      <c r="E46" s="148"/>
      <c r="F46" s="148"/>
      <c r="G46" s="148"/>
      <c r="H46" s="148"/>
      <c r="I46" s="149"/>
    </row>
    <row r="47" spans="1:9" ht="12.75">
      <c r="A47" s="66"/>
      <c r="B47" s="67"/>
      <c r="C47" s="74" t="s">
        <v>211</v>
      </c>
      <c r="D47" s="68"/>
      <c r="E47" s="68"/>
      <c r="F47" s="68"/>
      <c r="G47" s="68"/>
      <c r="H47" s="68"/>
      <c r="I47" s="69"/>
    </row>
    <row r="48" spans="1:9" ht="12.75">
      <c r="A48" s="180" t="s">
        <v>212</v>
      </c>
      <c r="B48" s="152"/>
      <c r="C48" s="158" t="s">
        <v>270</v>
      </c>
      <c r="D48" s="154"/>
      <c r="E48" s="155"/>
      <c r="F48" s="68"/>
      <c r="G48" s="43" t="s">
        <v>213</v>
      </c>
      <c r="H48" s="158" t="s">
        <v>271</v>
      </c>
      <c r="I48" s="155"/>
    </row>
    <row r="49" spans="1:9" ht="12.75">
      <c r="A49" s="66"/>
      <c r="B49" s="67"/>
      <c r="C49" s="74"/>
      <c r="D49" s="68"/>
      <c r="E49" s="68"/>
      <c r="F49" s="68"/>
      <c r="G49" s="68"/>
      <c r="H49" s="68"/>
      <c r="I49" s="69"/>
    </row>
    <row r="50" spans="1:9" ht="12.75">
      <c r="A50" s="180" t="s">
        <v>199</v>
      </c>
      <c r="B50" s="152"/>
      <c r="C50" s="153" t="s">
        <v>272</v>
      </c>
      <c r="D50" s="154"/>
      <c r="E50" s="154"/>
      <c r="F50" s="154"/>
      <c r="G50" s="154"/>
      <c r="H50" s="154"/>
      <c r="I50" s="155"/>
    </row>
    <row r="51" spans="1:9" ht="12.75">
      <c r="A51" s="66"/>
      <c r="B51" s="67"/>
      <c r="C51" s="68"/>
      <c r="D51" s="68"/>
      <c r="E51" s="68"/>
      <c r="F51" s="68"/>
      <c r="G51" s="68"/>
      <c r="H51" s="68"/>
      <c r="I51" s="69"/>
    </row>
    <row r="52" spans="1:9" ht="12.75">
      <c r="A52" s="156" t="s">
        <v>214</v>
      </c>
      <c r="B52" s="157"/>
      <c r="C52" s="158" t="s">
        <v>273</v>
      </c>
      <c r="D52" s="154"/>
      <c r="E52" s="154"/>
      <c r="F52" s="154"/>
      <c r="G52" s="154"/>
      <c r="H52" s="154"/>
      <c r="I52" s="150"/>
    </row>
    <row r="53" spans="1:9" ht="12.75">
      <c r="A53" s="104"/>
      <c r="B53" s="72"/>
      <c r="C53" s="174" t="s">
        <v>215</v>
      </c>
      <c r="D53" s="174"/>
      <c r="E53" s="174"/>
      <c r="F53" s="174"/>
      <c r="G53" s="174"/>
      <c r="H53" s="174"/>
      <c r="I53" s="106"/>
    </row>
    <row r="54" spans="1:9" ht="12.75">
      <c r="A54" s="104"/>
      <c r="B54" s="72"/>
      <c r="C54" s="105"/>
      <c r="D54" s="105"/>
      <c r="E54" s="105"/>
      <c r="F54" s="105"/>
      <c r="G54" s="105"/>
      <c r="H54" s="105"/>
      <c r="I54" s="106"/>
    </row>
    <row r="55" spans="1:9" s="109" customFormat="1" ht="12.75">
      <c r="A55" s="104"/>
      <c r="B55" s="151" t="s">
        <v>216</v>
      </c>
      <c r="C55" s="146"/>
      <c r="D55" s="146"/>
      <c r="E55" s="146"/>
      <c r="F55" s="107"/>
      <c r="G55" s="107"/>
      <c r="H55" s="107"/>
      <c r="I55" s="108"/>
    </row>
    <row r="56" spans="1:9" ht="12.75">
      <c r="A56" s="110"/>
      <c r="B56" s="169" t="s">
        <v>246</v>
      </c>
      <c r="C56" s="170"/>
      <c r="D56" s="170"/>
      <c r="E56" s="170"/>
      <c r="F56" s="170"/>
      <c r="G56" s="170"/>
      <c r="H56" s="170"/>
      <c r="I56" s="171"/>
    </row>
    <row r="57" spans="1:9" s="109" customFormat="1" ht="12.75">
      <c r="A57" s="104"/>
      <c r="B57" s="169" t="s">
        <v>247</v>
      </c>
      <c r="C57" s="170"/>
      <c r="D57" s="170"/>
      <c r="E57" s="170"/>
      <c r="F57" s="170"/>
      <c r="G57" s="170"/>
      <c r="H57" s="170"/>
      <c r="I57" s="108"/>
    </row>
    <row r="58" spans="1:9" ht="12.75">
      <c r="A58" s="110"/>
      <c r="B58" s="169" t="s">
        <v>248</v>
      </c>
      <c r="C58" s="170"/>
      <c r="D58" s="170"/>
      <c r="E58" s="170"/>
      <c r="F58" s="170"/>
      <c r="G58" s="170"/>
      <c r="H58" s="170"/>
      <c r="I58" s="171"/>
    </row>
    <row r="59" spans="1:9" ht="12.75">
      <c r="A59" s="104"/>
      <c r="B59" s="169" t="s">
        <v>249</v>
      </c>
      <c r="C59" s="170"/>
      <c r="D59" s="170"/>
      <c r="E59" s="170"/>
      <c r="F59" s="170"/>
      <c r="G59" s="170"/>
      <c r="H59" s="170"/>
      <c r="I59" s="171"/>
    </row>
    <row r="60" spans="1:9" ht="12.75">
      <c r="A60" s="104"/>
      <c r="B60" s="111"/>
      <c r="C60" s="112"/>
      <c r="D60" s="112"/>
      <c r="E60" s="112"/>
      <c r="F60" s="112"/>
      <c r="G60" s="112"/>
      <c r="H60" s="112"/>
      <c r="I60" s="113"/>
    </row>
    <row r="61" spans="1:9" ht="13.5" thickBot="1">
      <c r="A61" s="114" t="s">
        <v>217</v>
      </c>
      <c r="B61" s="68"/>
      <c r="C61" s="68"/>
      <c r="D61" s="68"/>
      <c r="E61" s="68"/>
      <c r="F61" s="68"/>
      <c r="G61" s="115"/>
      <c r="H61" s="116"/>
      <c r="I61" s="117"/>
    </row>
    <row r="62" spans="1:9" ht="12.75">
      <c r="A62" s="118"/>
      <c r="B62" s="68"/>
      <c r="C62" s="68"/>
      <c r="D62" s="68"/>
      <c r="E62" s="72" t="s">
        <v>218</v>
      </c>
      <c r="F62" s="82"/>
      <c r="G62" s="175" t="s">
        <v>219</v>
      </c>
      <c r="H62" s="176"/>
      <c r="I62" s="177"/>
    </row>
    <row r="63" spans="1:9" ht="12.75">
      <c r="A63" s="119"/>
      <c r="B63" s="120"/>
      <c r="C63" s="121"/>
      <c r="D63" s="121"/>
      <c r="E63" s="121"/>
      <c r="F63" s="121"/>
      <c r="G63" s="178"/>
      <c r="H63" s="179"/>
      <c r="I63" s="122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0:B11"/>
    <mergeCell ref="C10:D10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D32:G32"/>
    <mergeCell ref="A34:D34"/>
    <mergeCell ref="E34:G34"/>
    <mergeCell ref="H34:I34"/>
    <mergeCell ref="A33:D33"/>
    <mergeCell ref="E33:G33"/>
    <mergeCell ref="H33:I33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1">
      <selection activeCell="A46" sqref="A46:B46"/>
    </sheetView>
  </sheetViews>
  <sheetFormatPr defaultColWidth="9.140625" defaultRowHeight="12.75"/>
  <cols>
    <col min="1" max="7" width="9.140625" style="36" customWidth="1"/>
    <col min="8" max="8" width="5.7109375" style="36" customWidth="1"/>
    <col min="9" max="9" width="9.140625" style="36" customWidth="1"/>
    <col min="10" max="10" width="10.00390625" style="36" customWidth="1"/>
    <col min="11" max="11" width="10.8515625" style="129" bestFit="1" customWidth="1"/>
    <col min="12" max="16384" width="9.140625" style="36" customWidth="1"/>
  </cols>
  <sheetData>
    <row r="1" spans="1:10" ht="12.75" customHeight="1">
      <c r="A1" s="217" t="s">
        <v>302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2.75" customHeight="1">
      <c r="A2" s="218" t="s">
        <v>291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2">
      <c r="A3" s="219" t="s">
        <v>274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1" ht="24">
      <c r="A4" s="221" t="s">
        <v>40</v>
      </c>
      <c r="B4" s="222"/>
      <c r="C4" s="222"/>
      <c r="D4" s="222"/>
      <c r="E4" s="222"/>
      <c r="F4" s="222"/>
      <c r="G4" s="222"/>
      <c r="H4" s="223"/>
      <c r="I4" s="18" t="s">
        <v>275</v>
      </c>
      <c r="J4" s="35" t="s">
        <v>257</v>
      </c>
      <c r="K4" s="132" t="s">
        <v>258</v>
      </c>
    </row>
    <row r="5" spans="1:11" ht="12">
      <c r="A5" s="224">
        <v>1</v>
      </c>
      <c r="B5" s="224"/>
      <c r="C5" s="224"/>
      <c r="D5" s="224"/>
      <c r="E5" s="224"/>
      <c r="F5" s="224"/>
      <c r="G5" s="224"/>
      <c r="H5" s="224"/>
      <c r="I5" s="38">
        <v>2</v>
      </c>
      <c r="J5" s="37">
        <v>3</v>
      </c>
      <c r="K5" s="138">
        <v>4</v>
      </c>
    </row>
    <row r="6" spans="1:10" ht="12">
      <c r="A6" s="225"/>
      <c r="B6" s="226"/>
      <c r="C6" s="226"/>
      <c r="D6" s="226"/>
      <c r="E6" s="226"/>
      <c r="F6" s="226"/>
      <c r="G6" s="226"/>
      <c r="H6" s="226"/>
      <c r="I6" s="226"/>
      <c r="J6" s="226"/>
    </row>
    <row r="7" spans="1:11" ht="12">
      <c r="A7" s="227" t="s">
        <v>41</v>
      </c>
      <c r="B7" s="228"/>
      <c r="C7" s="228"/>
      <c r="D7" s="228"/>
      <c r="E7" s="228"/>
      <c r="F7" s="228"/>
      <c r="G7" s="228"/>
      <c r="H7" s="229"/>
      <c r="I7" s="3">
        <v>1</v>
      </c>
      <c r="J7" s="312"/>
      <c r="K7" s="139"/>
    </row>
    <row r="8" spans="1:11" s="316" customFormat="1" ht="12">
      <c r="A8" s="230" t="s">
        <v>303</v>
      </c>
      <c r="B8" s="231"/>
      <c r="C8" s="231"/>
      <c r="D8" s="231"/>
      <c r="E8" s="231"/>
      <c r="F8" s="231"/>
      <c r="G8" s="231"/>
      <c r="H8" s="232"/>
      <c r="I8" s="1">
        <v>2</v>
      </c>
      <c r="J8" s="315">
        <f>J9+J16+J26+J35+J39</f>
        <v>259169014</v>
      </c>
      <c r="K8" s="315">
        <f>K9+K16+K26+K35+K39</f>
        <v>258229504</v>
      </c>
    </row>
    <row r="9" spans="1:11" ht="12">
      <c r="A9" s="233" t="s">
        <v>156</v>
      </c>
      <c r="B9" s="234"/>
      <c r="C9" s="234"/>
      <c r="D9" s="234"/>
      <c r="E9" s="234"/>
      <c r="F9" s="234"/>
      <c r="G9" s="234"/>
      <c r="H9" s="235"/>
      <c r="I9" s="1">
        <v>3</v>
      </c>
      <c r="J9" s="314">
        <f>SUM(J10:J15)</f>
        <v>11820347</v>
      </c>
      <c r="K9" s="314">
        <f>SUM(K10:K15)</f>
        <v>11822746</v>
      </c>
    </row>
    <row r="10" spans="1:11" ht="12">
      <c r="A10" s="233" t="s">
        <v>89</v>
      </c>
      <c r="B10" s="234"/>
      <c r="C10" s="234"/>
      <c r="D10" s="234"/>
      <c r="E10" s="234"/>
      <c r="F10" s="234"/>
      <c r="G10" s="234"/>
      <c r="H10" s="235"/>
      <c r="I10" s="1">
        <v>4</v>
      </c>
      <c r="J10" s="312"/>
      <c r="K10" s="133">
        <v>0</v>
      </c>
    </row>
    <row r="11" spans="1:11" ht="12">
      <c r="A11" s="233" t="s">
        <v>7</v>
      </c>
      <c r="B11" s="234"/>
      <c r="C11" s="234"/>
      <c r="D11" s="234"/>
      <c r="E11" s="234"/>
      <c r="F11" s="234"/>
      <c r="G11" s="234"/>
      <c r="H11" s="235"/>
      <c r="I11" s="1">
        <v>5</v>
      </c>
      <c r="J11" s="312">
        <v>278507</v>
      </c>
      <c r="K11" s="133">
        <v>280906</v>
      </c>
    </row>
    <row r="12" spans="1:11" ht="12">
      <c r="A12" s="233" t="s">
        <v>90</v>
      </c>
      <c r="B12" s="234"/>
      <c r="C12" s="234"/>
      <c r="D12" s="234"/>
      <c r="E12" s="234"/>
      <c r="F12" s="234"/>
      <c r="G12" s="234"/>
      <c r="H12" s="235"/>
      <c r="I12" s="1">
        <v>6</v>
      </c>
      <c r="J12" s="312">
        <v>11541840</v>
      </c>
      <c r="K12" s="133">
        <v>11541840</v>
      </c>
    </row>
    <row r="13" spans="1:11" ht="12">
      <c r="A13" s="233" t="s">
        <v>159</v>
      </c>
      <c r="B13" s="234"/>
      <c r="C13" s="234"/>
      <c r="D13" s="234"/>
      <c r="E13" s="234"/>
      <c r="F13" s="234"/>
      <c r="G13" s="234"/>
      <c r="H13" s="235"/>
      <c r="I13" s="1">
        <v>7</v>
      </c>
      <c r="J13" s="312"/>
      <c r="K13" s="133">
        <v>0</v>
      </c>
    </row>
    <row r="14" spans="1:11" ht="12">
      <c r="A14" s="233" t="s">
        <v>160</v>
      </c>
      <c r="B14" s="234"/>
      <c r="C14" s="234"/>
      <c r="D14" s="234"/>
      <c r="E14" s="234"/>
      <c r="F14" s="234"/>
      <c r="G14" s="234"/>
      <c r="H14" s="235"/>
      <c r="I14" s="1">
        <v>8</v>
      </c>
      <c r="J14" s="312"/>
      <c r="K14" s="133">
        <v>0</v>
      </c>
    </row>
    <row r="15" spans="1:11" ht="12">
      <c r="A15" s="233" t="s">
        <v>161</v>
      </c>
      <c r="B15" s="234"/>
      <c r="C15" s="234"/>
      <c r="D15" s="234"/>
      <c r="E15" s="234"/>
      <c r="F15" s="234"/>
      <c r="G15" s="234"/>
      <c r="H15" s="235"/>
      <c r="I15" s="1">
        <v>9</v>
      </c>
      <c r="J15" s="312"/>
      <c r="K15" s="133">
        <v>0</v>
      </c>
    </row>
    <row r="16" spans="1:11" s="316" customFormat="1" ht="12">
      <c r="A16" s="230" t="s">
        <v>157</v>
      </c>
      <c r="B16" s="231"/>
      <c r="C16" s="231"/>
      <c r="D16" s="231"/>
      <c r="E16" s="231"/>
      <c r="F16" s="231"/>
      <c r="G16" s="231"/>
      <c r="H16" s="232"/>
      <c r="I16" s="1">
        <v>10</v>
      </c>
      <c r="J16" s="315">
        <f>SUM(J17:J25)</f>
        <v>124982987</v>
      </c>
      <c r="K16" s="315">
        <f>SUM(K17:K25)</f>
        <v>123904396</v>
      </c>
    </row>
    <row r="17" spans="1:11" ht="12">
      <c r="A17" s="233" t="s">
        <v>162</v>
      </c>
      <c r="B17" s="234"/>
      <c r="C17" s="234"/>
      <c r="D17" s="234"/>
      <c r="E17" s="234"/>
      <c r="F17" s="234"/>
      <c r="G17" s="234"/>
      <c r="H17" s="235"/>
      <c r="I17" s="1">
        <v>11</v>
      </c>
      <c r="J17" s="312">
        <v>11655873</v>
      </c>
      <c r="K17" s="133">
        <v>11655873</v>
      </c>
    </row>
    <row r="18" spans="1:11" ht="12">
      <c r="A18" s="233" t="s">
        <v>189</v>
      </c>
      <c r="B18" s="234"/>
      <c r="C18" s="234"/>
      <c r="D18" s="234"/>
      <c r="E18" s="234"/>
      <c r="F18" s="234"/>
      <c r="G18" s="234"/>
      <c r="H18" s="235"/>
      <c r="I18" s="1">
        <v>12</v>
      </c>
      <c r="J18" s="312">
        <v>76685385</v>
      </c>
      <c r="K18" s="133">
        <v>76719655</v>
      </c>
    </row>
    <row r="19" spans="1:11" ht="12">
      <c r="A19" s="233" t="s">
        <v>163</v>
      </c>
      <c r="B19" s="234"/>
      <c r="C19" s="234"/>
      <c r="D19" s="234"/>
      <c r="E19" s="234"/>
      <c r="F19" s="234"/>
      <c r="G19" s="234"/>
      <c r="H19" s="235"/>
      <c r="I19" s="1">
        <v>13</v>
      </c>
      <c r="J19" s="312">
        <v>34040846</v>
      </c>
      <c r="K19" s="133">
        <v>32383506</v>
      </c>
    </row>
    <row r="20" spans="1:11" ht="12">
      <c r="A20" s="233" t="s">
        <v>11</v>
      </c>
      <c r="B20" s="234"/>
      <c r="C20" s="234"/>
      <c r="D20" s="234"/>
      <c r="E20" s="234"/>
      <c r="F20" s="234"/>
      <c r="G20" s="234"/>
      <c r="H20" s="235"/>
      <c r="I20" s="1">
        <v>14</v>
      </c>
      <c r="J20" s="312">
        <v>1088962</v>
      </c>
      <c r="K20" s="133">
        <v>1132826</v>
      </c>
    </row>
    <row r="21" spans="1:11" ht="12">
      <c r="A21" s="233" t="s">
        <v>12</v>
      </c>
      <c r="B21" s="234"/>
      <c r="C21" s="234"/>
      <c r="D21" s="234"/>
      <c r="E21" s="234"/>
      <c r="F21" s="234"/>
      <c r="G21" s="234"/>
      <c r="H21" s="235"/>
      <c r="I21" s="1">
        <v>15</v>
      </c>
      <c r="J21" s="312"/>
      <c r="K21" s="133">
        <v>0</v>
      </c>
    </row>
    <row r="22" spans="1:11" ht="12">
      <c r="A22" s="233" t="s">
        <v>53</v>
      </c>
      <c r="B22" s="234"/>
      <c r="C22" s="234"/>
      <c r="D22" s="234"/>
      <c r="E22" s="234"/>
      <c r="F22" s="234"/>
      <c r="G22" s="234"/>
      <c r="H22" s="235"/>
      <c r="I22" s="1">
        <v>16</v>
      </c>
      <c r="J22" s="312">
        <v>880843</v>
      </c>
      <c r="K22" s="133">
        <v>880843</v>
      </c>
    </row>
    <row r="23" spans="1:11" ht="12">
      <c r="A23" s="233" t="s">
        <v>54</v>
      </c>
      <c r="B23" s="234"/>
      <c r="C23" s="234"/>
      <c r="D23" s="234"/>
      <c r="E23" s="234"/>
      <c r="F23" s="234"/>
      <c r="G23" s="234"/>
      <c r="H23" s="235"/>
      <c r="I23" s="1">
        <v>17</v>
      </c>
      <c r="J23" s="312">
        <v>56000</v>
      </c>
      <c r="K23" s="133">
        <v>82290</v>
      </c>
    </row>
    <row r="24" spans="1:11" ht="12">
      <c r="A24" s="233" t="s">
        <v>55</v>
      </c>
      <c r="B24" s="234"/>
      <c r="C24" s="234"/>
      <c r="D24" s="234"/>
      <c r="E24" s="234"/>
      <c r="F24" s="234"/>
      <c r="G24" s="234"/>
      <c r="H24" s="235"/>
      <c r="I24" s="1">
        <v>18</v>
      </c>
      <c r="J24" s="312">
        <v>575078</v>
      </c>
      <c r="K24" s="133">
        <v>1049403</v>
      </c>
    </row>
    <row r="25" spans="1:11" ht="12">
      <c r="A25" s="233" t="s">
        <v>56</v>
      </c>
      <c r="B25" s="234"/>
      <c r="C25" s="234"/>
      <c r="D25" s="234"/>
      <c r="E25" s="234"/>
      <c r="F25" s="234"/>
      <c r="G25" s="234"/>
      <c r="H25" s="235"/>
      <c r="I25" s="1">
        <v>19</v>
      </c>
      <c r="J25" s="312"/>
      <c r="K25" s="133">
        <v>0</v>
      </c>
    </row>
    <row r="26" spans="1:11" s="316" customFormat="1" ht="12">
      <c r="A26" s="230" t="s">
        <v>146</v>
      </c>
      <c r="B26" s="231"/>
      <c r="C26" s="231"/>
      <c r="D26" s="231"/>
      <c r="E26" s="231"/>
      <c r="F26" s="231"/>
      <c r="G26" s="231"/>
      <c r="H26" s="232"/>
      <c r="I26" s="1">
        <v>20</v>
      </c>
      <c r="J26" s="315">
        <f>SUM(J27:J34)</f>
        <v>122307442</v>
      </c>
      <c r="K26" s="315">
        <f>SUM(K27:K34)</f>
        <v>122502362</v>
      </c>
    </row>
    <row r="27" spans="1:11" ht="12">
      <c r="A27" s="233" t="s">
        <v>57</v>
      </c>
      <c r="B27" s="234"/>
      <c r="C27" s="234"/>
      <c r="D27" s="234"/>
      <c r="E27" s="234"/>
      <c r="F27" s="234"/>
      <c r="G27" s="234"/>
      <c r="H27" s="235"/>
      <c r="I27" s="1">
        <v>21</v>
      </c>
      <c r="J27" s="312"/>
      <c r="K27" s="133">
        <v>0</v>
      </c>
    </row>
    <row r="28" spans="1:11" ht="12">
      <c r="A28" s="233" t="s">
        <v>58</v>
      </c>
      <c r="B28" s="234"/>
      <c r="C28" s="234"/>
      <c r="D28" s="234"/>
      <c r="E28" s="234"/>
      <c r="F28" s="234"/>
      <c r="G28" s="234"/>
      <c r="H28" s="235"/>
      <c r="I28" s="1">
        <v>22</v>
      </c>
      <c r="J28" s="312">
        <v>26357758</v>
      </c>
      <c r="K28" s="133">
        <v>26361190</v>
      </c>
    </row>
    <row r="29" spans="1:11" ht="12">
      <c r="A29" s="233" t="s">
        <v>59</v>
      </c>
      <c r="B29" s="234"/>
      <c r="C29" s="234"/>
      <c r="D29" s="234"/>
      <c r="E29" s="234"/>
      <c r="F29" s="234"/>
      <c r="G29" s="234"/>
      <c r="H29" s="235"/>
      <c r="I29" s="1">
        <v>23</v>
      </c>
      <c r="J29" s="312">
        <v>94924000</v>
      </c>
      <c r="K29" s="133">
        <v>94924000</v>
      </c>
    </row>
    <row r="30" spans="1:11" ht="12">
      <c r="A30" s="233" t="s">
        <v>64</v>
      </c>
      <c r="B30" s="234"/>
      <c r="C30" s="234"/>
      <c r="D30" s="234"/>
      <c r="E30" s="234"/>
      <c r="F30" s="234"/>
      <c r="G30" s="234"/>
      <c r="H30" s="235"/>
      <c r="I30" s="1">
        <v>24</v>
      </c>
      <c r="J30" s="312"/>
      <c r="K30" s="133">
        <v>0</v>
      </c>
    </row>
    <row r="31" spans="1:11" ht="12">
      <c r="A31" s="233" t="s">
        <v>65</v>
      </c>
      <c r="B31" s="234"/>
      <c r="C31" s="234"/>
      <c r="D31" s="234"/>
      <c r="E31" s="234"/>
      <c r="F31" s="234"/>
      <c r="G31" s="234"/>
      <c r="H31" s="235"/>
      <c r="I31" s="1">
        <v>25</v>
      </c>
      <c r="J31" s="312">
        <v>357958</v>
      </c>
      <c r="K31" s="133">
        <v>357959</v>
      </c>
    </row>
    <row r="32" spans="1:11" ht="12">
      <c r="A32" s="233" t="s">
        <v>66</v>
      </c>
      <c r="B32" s="234"/>
      <c r="C32" s="234"/>
      <c r="D32" s="234"/>
      <c r="E32" s="234"/>
      <c r="F32" s="234"/>
      <c r="G32" s="234"/>
      <c r="H32" s="235"/>
      <c r="I32" s="1">
        <v>26</v>
      </c>
      <c r="J32" s="312"/>
      <c r="K32" s="133">
        <v>75000</v>
      </c>
    </row>
    <row r="33" spans="1:11" ht="12">
      <c r="A33" s="233" t="s">
        <v>60</v>
      </c>
      <c r="B33" s="234"/>
      <c r="C33" s="234"/>
      <c r="D33" s="234"/>
      <c r="E33" s="234"/>
      <c r="F33" s="234"/>
      <c r="G33" s="234"/>
      <c r="H33" s="235"/>
      <c r="I33" s="1">
        <v>27</v>
      </c>
      <c r="J33" s="312"/>
      <c r="K33" s="133">
        <v>0</v>
      </c>
    </row>
    <row r="34" spans="1:11" ht="12">
      <c r="A34" s="233" t="s">
        <v>139</v>
      </c>
      <c r="B34" s="234"/>
      <c r="C34" s="234"/>
      <c r="D34" s="234"/>
      <c r="E34" s="234"/>
      <c r="F34" s="234"/>
      <c r="G34" s="234"/>
      <c r="H34" s="235"/>
      <c r="I34" s="1">
        <v>28</v>
      </c>
      <c r="J34" s="312">
        <v>667726</v>
      </c>
      <c r="K34" s="133">
        <v>784213</v>
      </c>
    </row>
    <row r="35" spans="1:11" s="316" customFormat="1" ht="12">
      <c r="A35" s="230" t="s">
        <v>140</v>
      </c>
      <c r="B35" s="231"/>
      <c r="C35" s="231"/>
      <c r="D35" s="231"/>
      <c r="E35" s="231"/>
      <c r="F35" s="231"/>
      <c r="G35" s="231"/>
      <c r="H35" s="232"/>
      <c r="I35" s="1">
        <v>29</v>
      </c>
      <c r="J35" s="315">
        <f>SUM(J36:J38)</f>
        <v>58238</v>
      </c>
      <c r="K35" s="315">
        <f>SUM(K36:K38)</f>
        <v>0</v>
      </c>
    </row>
    <row r="36" spans="1:11" ht="12">
      <c r="A36" s="233" t="s">
        <v>61</v>
      </c>
      <c r="B36" s="234"/>
      <c r="C36" s="234"/>
      <c r="D36" s="234"/>
      <c r="E36" s="234"/>
      <c r="F36" s="234"/>
      <c r="G36" s="234"/>
      <c r="H36" s="235"/>
      <c r="I36" s="1">
        <v>30</v>
      </c>
      <c r="J36" s="312"/>
      <c r="K36" s="133">
        <v>0</v>
      </c>
    </row>
    <row r="37" spans="1:11" ht="12">
      <c r="A37" s="233" t="s">
        <v>62</v>
      </c>
      <c r="B37" s="234"/>
      <c r="C37" s="234"/>
      <c r="D37" s="234"/>
      <c r="E37" s="234"/>
      <c r="F37" s="234"/>
      <c r="G37" s="234"/>
      <c r="H37" s="235"/>
      <c r="I37" s="1">
        <v>31</v>
      </c>
      <c r="J37" s="312"/>
      <c r="K37" s="133">
        <v>0</v>
      </c>
    </row>
    <row r="38" spans="1:11" ht="12">
      <c r="A38" s="233" t="s">
        <v>63</v>
      </c>
      <c r="B38" s="234"/>
      <c r="C38" s="234"/>
      <c r="D38" s="234"/>
      <c r="E38" s="234"/>
      <c r="F38" s="234"/>
      <c r="G38" s="234"/>
      <c r="H38" s="235"/>
      <c r="I38" s="1">
        <v>32</v>
      </c>
      <c r="J38" s="312">
        <v>58238</v>
      </c>
      <c r="K38" s="133">
        <v>0</v>
      </c>
    </row>
    <row r="39" spans="1:11" ht="12">
      <c r="A39" s="233" t="s">
        <v>141</v>
      </c>
      <c r="B39" s="234"/>
      <c r="C39" s="234"/>
      <c r="D39" s="234"/>
      <c r="E39" s="234"/>
      <c r="F39" s="234"/>
      <c r="G39" s="234"/>
      <c r="H39" s="235"/>
      <c r="I39" s="1">
        <v>33</v>
      </c>
      <c r="J39" s="312"/>
      <c r="K39" s="133">
        <v>0</v>
      </c>
    </row>
    <row r="40" spans="1:11" s="316" customFormat="1" ht="12">
      <c r="A40" s="230" t="s">
        <v>304</v>
      </c>
      <c r="B40" s="231"/>
      <c r="C40" s="231"/>
      <c r="D40" s="231"/>
      <c r="E40" s="231"/>
      <c r="F40" s="231"/>
      <c r="G40" s="231"/>
      <c r="H40" s="232"/>
      <c r="I40" s="1">
        <v>34</v>
      </c>
      <c r="J40" s="315">
        <f>J41+J49+J56+J64</f>
        <v>161255362</v>
      </c>
      <c r="K40" s="315">
        <f>K41+K49+K56+K64</f>
        <v>156977071</v>
      </c>
    </row>
    <row r="41" spans="1:11" ht="12">
      <c r="A41" s="233" t="s">
        <v>81</v>
      </c>
      <c r="B41" s="234"/>
      <c r="C41" s="234"/>
      <c r="D41" s="234"/>
      <c r="E41" s="234"/>
      <c r="F41" s="234"/>
      <c r="G41" s="234"/>
      <c r="H41" s="235"/>
      <c r="I41" s="1">
        <v>35</v>
      </c>
      <c r="J41" s="314">
        <f>SUM(J42:J48)</f>
        <v>85000499</v>
      </c>
      <c r="K41" s="314">
        <f>SUM(K42:K48)</f>
        <v>83564884</v>
      </c>
    </row>
    <row r="42" spans="1:11" ht="12">
      <c r="A42" s="233" t="s">
        <v>93</v>
      </c>
      <c r="B42" s="234"/>
      <c r="C42" s="234"/>
      <c r="D42" s="234"/>
      <c r="E42" s="234"/>
      <c r="F42" s="234"/>
      <c r="G42" s="234"/>
      <c r="H42" s="235"/>
      <c r="I42" s="1">
        <v>36</v>
      </c>
      <c r="J42" s="312">
        <v>4978525</v>
      </c>
      <c r="K42" s="133">
        <v>4154736</v>
      </c>
    </row>
    <row r="43" spans="1:11" ht="12">
      <c r="A43" s="233" t="s">
        <v>94</v>
      </c>
      <c r="B43" s="234"/>
      <c r="C43" s="234"/>
      <c r="D43" s="234"/>
      <c r="E43" s="234"/>
      <c r="F43" s="234"/>
      <c r="G43" s="234"/>
      <c r="H43" s="235"/>
      <c r="I43" s="1">
        <v>37</v>
      </c>
      <c r="J43" s="312"/>
      <c r="K43" s="133">
        <v>0</v>
      </c>
    </row>
    <row r="44" spans="1:11" ht="12">
      <c r="A44" s="233" t="s">
        <v>67</v>
      </c>
      <c r="B44" s="234"/>
      <c r="C44" s="234"/>
      <c r="D44" s="234"/>
      <c r="E44" s="234"/>
      <c r="F44" s="234"/>
      <c r="G44" s="234"/>
      <c r="H44" s="235"/>
      <c r="I44" s="1">
        <v>38</v>
      </c>
      <c r="J44" s="312"/>
      <c r="K44" s="133">
        <v>0</v>
      </c>
    </row>
    <row r="45" spans="1:11" ht="12">
      <c r="A45" s="233" t="s">
        <v>68</v>
      </c>
      <c r="B45" s="234"/>
      <c r="C45" s="234"/>
      <c r="D45" s="234"/>
      <c r="E45" s="234"/>
      <c r="F45" s="234"/>
      <c r="G45" s="234"/>
      <c r="H45" s="235"/>
      <c r="I45" s="1">
        <v>39</v>
      </c>
      <c r="J45" s="312">
        <v>68540</v>
      </c>
      <c r="K45" s="133">
        <v>39878</v>
      </c>
    </row>
    <row r="46" spans="1:11" ht="12">
      <c r="A46" s="233" t="s">
        <v>69</v>
      </c>
      <c r="B46" s="234"/>
      <c r="C46" s="234"/>
      <c r="D46" s="234"/>
      <c r="E46" s="234"/>
      <c r="F46" s="234"/>
      <c r="G46" s="234"/>
      <c r="H46" s="235"/>
      <c r="I46" s="1">
        <v>40</v>
      </c>
      <c r="J46" s="312">
        <v>2119895</v>
      </c>
      <c r="K46" s="133">
        <v>1536731</v>
      </c>
    </row>
    <row r="47" spans="1:11" ht="12">
      <c r="A47" s="233" t="s">
        <v>70</v>
      </c>
      <c r="B47" s="234"/>
      <c r="C47" s="234"/>
      <c r="D47" s="234"/>
      <c r="E47" s="234"/>
      <c r="F47" s="234"/>
      <c r="G47" s="234"/>
      <c r="H47" s="235"/>
      <c r="I47" s="1">
        <v>41</v>
      </c>
      <c r="J47" s="312">
        <v>77833539</v>
      </c>
      <c r="K47" s="133">
        <v>77833539</v>
      </c>
    </row>
    <row r="48" spans="1:11" ht="12">
      <c r="A48" s="233" t="s">
        <v>71</v>
      </c>
      <c r="B48" s="234"/>
      <c r="C48" s="234"/>
      <c r="D48" s="234"/>
      <c r="E48" s="234"/>
      <c r="F48" s="234"/>
      <c r="G48" s="234"/>
      <c r="H48" s="235"/>
      <c r="I48" s="1">
        <v>42</v>
      </c>
      <c r="J48" s="312"/>
      <c r="K48" s="133">
        <v>0</v>
      </c>
    </row>
    <row r="49" spans="1:11" s="316" customFormat="1" ht="12">
      <c r="A49" s="230" t="s">
        <v>82</v>
      </c>
      <c r="B49" s="231"/>
      <c r="C49" s="231"/>
      <c r="D49" s="231"/>
      <c r="E49" s="231"/>
      <c r="F49" s="231"/>
      <c r="G49" s="231"/>
      <c r="H49" s="232"/>
      <c r="I49" s="1">
        <v>43</v>
      </c>
      <c r="J49" s="315">
        <f>SUM(J50:J55)</f>
        <v>60747421</v>
      </c>
      <c r="K49" s="315">
        <f>SUM(K50:K55)</f>
        <v>63276908</v>
      </c>
    </row>
    <row r="50" spans="1:11" ht="12">
      <c r="A50" s="233" t="s">
        <v>151</v>
      </c>
      <c r="B50" s="234"/>
      <c r="C50" s="234"/>
      <c r="D50" s="234"/>
      <c r="E50" s="234"/>
      <c r="F50" s="234"/>
      <c r="G50" s="234"/>
      <c r="H50" s="235"/>
      <c r="I50" s="1">
        <v>44</v>
      </c>
      <c r="J50" s="312">
        <v>7154443</v>
      </c>
      <c r="K50" s="133">
        <v>21159302</v>
      </c>
    </row>
    <row r="51" spans="1:11" ht="12">
      <c r="A51" s="233" t="s">
        <v>152</v>
      </c>
      <c r="B51" s="234"/>
      <c r="C51" s="234"/>
      <c r="D51" s="234"/>
      <c r="E51" s="234"/>
      <c r="F51" s="234"/>
      <c r="G51" s="234"/>
      <c r="H51" s="235"/>
      <c r="I51" s="1">
        <v>45</v>
      </c>
      <c r="J51" s="312">
        <v>33068233</v>
      </c>
      <c r="K51" s="133">
        <v>30401953</v>
      </c>
    </row>
    <row r="52" spans="1:11" ht="12">
      <c r="A52" s="233" t="s">
        <v>153</v>
      </c>
      <c r="B52" s="234"/>
      <c r="C52" s="234"/>
      <c r="D52" s="234"/>
      <c r="E52" s="234"/>
      <c r="F52" s="234"/>
      <c r="G52" s="234"/>
      <c r="H52" s="235"/>
      <c r="I52" s="1">
        <v>46</v>
      </c>
      <c r="J52" s="312">
        <v>1650328</v>
      </c>
      <c r="K52" s="133">
        <v>1783876</v>
      </c>
    </row>
    <row r="53" spans="1:11" ht="12">
      <c r="A53" s="233" t="s">
        <v>154</v>
      </c>
      <c r="B53" s="234"/>
      <c r="C53" s="234"/>
      <c r="D53" s="234"/>
      <c r="E53" s="234"/>
      <c r="F53" s="234"/>
      <c r="G53" s="234"/>
      <c r="H53" s="235"/>
      <c r="I53" s="1">
        <v>47</v>
      </c>
      <c r="J53" s="312">
        <v>56576</v>
      </c>
      <c r="K53" s="133">
        <v>73867</v>
      </c>
    </row>
    <row r="54" spans="1:11" ht="12">
      <c r="A54" s="233" t="s">
        <v>5</v>
      </c>
      <c r="B54" s="234"/>
      <c r="C54" s="234"/>
      <c r="D54" s="234"/>
      <c r="E54" s="234"/>
      <c r="F54" s="234"/>
      <c r="G54" s="234"/>
      <c r="H54" s="235"/>
      <c r="I54" s="1">
        <v>48</v>
      </c>
      <c r="J54" s="312">
        <v>272652</v>
      </c>
      <c r="K54" s="133">
        <v>282920</v>
      </c>
    </row>
    <row r="55" spans="1:11" ht="12">
      <c r="A55" s="233" t="s">
        <v>6</v>
      </c>
      <c r="B55" s="234"/>
      <c r="C55" s="234"/>
      <c r="D55" s="234"/>
      <c r="E55" s="234"/>
      <c r="F55" s="234"/>
      <c r="G55" s="234"/>
      <c r="H55" s="235"/>
      <c r="I55" s="1">
        <v>49</v>
      </c>
      <c r="J55" s="312">
        <v>18545189</v>
      </c>
      <c r="K55" s="133">
        <v>9574990</v>
      </c>
    </row>
    <row r="56" spans="1:11" s="316" customFormat="1" ht="12">
      <c r="A56" s="230" t="s">
        <v>83</v>
      </c>
      <c r="B56" s="231"/>
      <c r="C56" s="231"/>
      <c r="D56" s="231"/>
      <c r="E56" s="231"/>
      <c r="F56" s="231"/>
      <c r="G56" s="231"/>
      <c r="H56" s="232"/>
      <c r="I56" s="1">
        <v>50</v>
      </c>
      <c r="J56" s="315">
        <f>SUM(J57:J63)</f>
        <v>5919932</v>
      </c>
      <c r="K56" s="315">
        <f>SUM(K57:K63)</f>
        <v>4978058</v>
      </c>
    </row>
    <row r="57" spans="1:11" ht="12">
      <c r="A57" s="233" t="s">
        <v>57</v>
      </c>
      <c r="B57" s="234"/>
      <c r="C57" s="234"/>
      <c r="D57" s="234"/>
      <c r="E57" s="234"/>
      <c r="F57" s="234"/>
      <c r="G57" s="234"/>
      <c r="H57" s="235"/>
      <c r="I57" s="1">
        <v>51</v>
      </c>
      <c r="J57" s="312"/>
      <c r="K57" s="133">
        <v>0</v>
      </c>
    </row>
    <row r="58" spans="1:11" ht="12">
      <c r="A58" s="233" t="s">
        <v>58</v>
      </c>
      <c r="B58" s="234"/>
      <c r="C58" s="234"/>
      <c r="D58" s="234"/>
      <c r="E58" s="234"/>
      <c r="F58" s="234"/>
      <c r="G58" s="234"/>
      <c r="H58" s="235"/>
      <c r="I58" s="1">
        <v>52</v>
      </c>
      <c r="J58" s="312">
        <v>937500</v>
      </c>
      <c r="K58" s="133">
        <v>937500</v>
      </c>
    </row>
    <row r="59" spans="1:11" ht="12">
      <c r="A59" s="233" t="s">
        <v>184</v>
      </c>
      <c r="B59" s="234"/>
      <c r="C59" s="234"/>
      <c r="D59" s="234"/>
      <c r="E59" s="234"/>
      <c r="F59" s="234"/>
      <c r="G59" s="234"/>
      <c r="H59" s="235"/>
      <c r="I59" s="1">
        <v>53</v>
      </c>
      <c r="J59" s="312"/>
      <c r="K59" s="133">
        <v>0</v>
      </c>
    </row>
    <row r="60" spans="1:11" ht="12">
      <c r="A60" s="233" t="s">
        <v>64</v>
      </c>
      <c r="B60" s="234"/>
      <c r="C60" s="234"/>
      <c r="D60" s="234"/>
      <c r="E60" s="234"/>
      <c r="F60" s="234"/>
      <c r="G60" s="234"/>
      <c r="H60" s="235"/>
      <c r="I60" s="1">
        <v>54</v>
      </c>
      <c r="J60" s="312">
        <v>3500000</v>
      </c>
      <c r="K60" s="133">
        <v>3500000</v>
      </c>
    </row>
    <row r="61" spans="1:11" ht="12">
      <c r="A61" s="233" t="s">
        <v>65</v>
      </c>
      <c r="B61" s="234"/>
      <c r="C61" s="234"/>
      <c r="D61" s="234"/>
      <c r="E61" s="234"/>
      <c r="F61" s="234"/>
      <c r="G61" s="234"/>
      <c r="H61" s="235"/>
      <c r="I61" s="1">
        <v>55</v>
      </c>
      <c r="J61" s="312"/>
      <c r="K61" s="133">
        <v>0</v>
      </c>
    </row>
    <row r="62" spans="1:11" ht="12">
      <c r="A62" s="233" t="s">
        <v>66</v>
      </c>
      <c r="B62" s="234"/>
      <c r="C62" s="234"/>
      <c r="D62" s="234"/>
      <c r="E62" s="234"/>
      <c r="F62" s="234"/>
      <c r="G62" s="234"/>
      <c r="H62" s="235"/>
      <c r="I62" s="1">
        <v>56</v>
      </c>
      <c r="J62" s="312">
        <v>1482432</v>
      </c>
      <c r="K62" s="133">
        <v>540558</v>
      </c>
    </row>
    <row r="63" spans="1:11" ht="12">
      <c r="A63" s="233" t="s">
        <v>30</v>
      </c>
      <c r="B63" s="234"/>
      <c r="C63" s="234"/>
      <c r="D63" s="234"/>
      <c r="E63" s="234"/>
      <c r="F63" s="234"/>
      <c r="G63" s="234"/>
      <c r="H63" s="235"/>
      <c r="I63" s="1">
        <v>57</v>
      </c>
      <c r="J63" s="312"/>
      <c r="K63" s="133">
        <v>0</v>
      </c>
    </row>
    <row r="64" spans="1:11" s="316" customFormat="1" ht="12">
      <c r="A64" s="230" t="s">
        <v>158</v>
      </c>
      <c r="B64" s="231"/>
      <c r="C64" s="231"/>
      <c r="D64" s="231"/>
      <c r="E64" s="231"/>
      <c r="F64" s="231"/>
      <c r="G64" s="231"/>
      <c r="H64" s="232"/>
      <c r="I64" s="1">
        <v>58</v>
      </c>
      <c r="J64" s="317">
        <v>9587510</v>
      </c>
      <c r="K64" s="318">
        <v>5157221</v>
      </c>
    </row>
    <row r="65" spans="1:11" s="316" customFormat="1" ht="12">
      <c r="A65" s="230" t="s">
        <v>37</v>
      </c>
      <c r="B65" s="231"/>
      <c r="C65" s="231"/>
      <c r="D65" s="231"/>
      <c r="E65" s="231"/>
      <c r="F65" s="231"/>
      <c r="G65" s="231"/>
      <c r="H65" s="232"/>
      <c r="I65" s="1">
        <v>59</v>
      </c>
      <c r="J65" s="317">
        <v>685500</v>
      </c>
      <c r="K65" s="318">
        <v>1243034</v>
      </c>
    </row>
    <row r="66" spans="1:11" s="316" customFormat="1" ht="12">
      <c r="A66" s="230" t="s">
        <v>305</v>
      </c>
      <c r="B66" s="231"/>
      <c r="C66" s="231"/>
      <c r="D66" s="231"/>
      <c r="E66" s="231"/>
      <c r="F66" s="231"/>
      <c r="G66" s="231"/>
      <c r="H66" s="232"/>
      <c r="I66" s="1">
        <v>60</v>
      </c>
      <c r="J66" s="315">
        <f>J7+J8+J40+J65</f>
        <v>421109876</v>
      </c>
      <c r="K66" s="315">
        <f>K7+K8+K40+K65</f>
        <v>416449609</v>
      </c>
    </row>
    <row r="67" spans="1:11" s="316" customFormat="1" ht="12">
      <c r="A67" s="236" t="s">
        <v>72</v>
      </c>
      <c r="B67" s="237"/>
      <c r="C67" s="237"/>
      <c r="D67" s="237"/>
      <c r="E67" s="237"/>
      <c r="F67" s="237"/>
      <c r="G67" s="237"/>
      <c r="H67" s="238"/>
      <c r="I67" s="4">
        <v>61</v>
      </c>
      <c r="J67" s="319"/>
      <c r="K67" s="320"/>
    </row>
    <row r="68" spans="1:10" ht="12">
      <c r="A68" s="239" t="s">
        <v>39</v>
      </c>
      <c r="B68" s="240"/>
      <c r="C68" s="240"/>
      <c r="D68" s="240"/>
      <c r="E68" s="240"/>
      <c r="F68" s="240"/>
      <c r="G68" s="240"/>
      <c r="H68" s="240"/>
      <c r="I68" s="240"/>
      <c r="J68" s="240"/>
    </row>
    <row r="69" spans="1:11" s="316" customFormat="1" ht="12">
      <c r="A69" s="227" t="s">
        <v>306</v>
      </c>
      <c r="B69" s="228"/>
      <c r="C69" s="228"/>
      <c r="D69" s="228"/>
      <c r="E69" s="228"/>
      <c r="F69" s="228"/>
      <c r="G69" s="228"/>
      <c r="H69" s="229"/>
      <c r="I69" s="3">
        <v>62</v>
      </c>
      <c r="J69" s="315">
        <f>J70+J71+J72+J78+J79+J82+J85</f>
        <v>369578540</v>
      </c>
      <c r="K69" s="315">
        <f>K70+K71+K72+K78+K79+K82+K85</f>
        <v>362557869</v>
      </c>
    </row>
    <row r="70" spans="1:11" s="316" customFormat="1" ht="12">
      <c r="A70" s="230" t="s">
        <v>107</v>
      </c>
      <c r="B70" s="231"/>
      <c r="C70" s="231"/>
      <c r="D70" s="231"/>
      <c r="E70" s="231"/>
      <c r="F70" s="231"/>
      <c r="G70" s="231"/>
      <c r="H70" s="232"/>
      <c r="I70" s="1">
        <v>63</v>
      </c>
      <c r="J70" s="317">
        <v>365478120</v>
      </c>
      <c r="K70" s="318">
        <v>365478120</v>
      </c>
    </row>
    <row r="71" spans="1:11" ht="12">
      <c r="A71" s="233" t="s">
        <v>108</v>
      </c>
      <c r="B71" s="234"/>
      <c r="C71" s="234"/>
      <c r="D71" s="234"/>
      <c r="E71" s="234"/>
      <c r="F71" s="234"/>
      <c r="G71" s="234"/>
      <c r="H71" s="235"/>
      <c r="I71" s="1">
        <v>64</v>
      </c>
      <c r="J71" s="312"/>
      <c r="K71" s="133">
        <v>0</v>
      </c>
    </row>
    <row r="72" spans="1:11" ht="12">
      <c r="A72" s="233" t="s">
        <v>109</v>
      </c>
      <c r="B72" s="234"/>
      <c r="C72" s="234"/>
      <c r="D72" s="234"/>
      <c r="E72" s="234"/>
      <c r="F72" s="234"/>
      <c r="G72" s="234"/>
      <c r="H72" s="235"/>
      <c r="I72" s="1">
        <v>65</v>
      </c>
      <c r="J72" s="314">
        <f>J73+J74-J75+J76+J77</f>
        <v>819826</v>
      </c>
      <c r="K72" s="314">
        <f>K73+K74-K75+K76+K77</f>
        <v>1457087</v>
      </c>
    </row>
    <row r="73" spans="1:11" ht="12">
      <c r="A73" s="233" t="s">
        <v>110</v>
      </c>
      <c r="B73" s="234"/>
      <c r="C73" s="234"/>
      <c r="D73" s="234"/>
      <c r="E73" s="234"/>
      <c r="F73" s="234"/>
      <c r="G73" s="234"/>
      <c r="H73" s="235"/>
      <c r="I73" s="1">
        <v>66</v>
      </c>
      <c r="J73" s="312">
        <v>785000</v>
      </c>
      <c r="K73" s="133">
        <v>1393708</v>
      </c>
    </row>
    <row r="74" spans="1:11" ht="12">
      <c r="A74" s="233" t="s">
        <v>111</v>
      </c>
      <c r="B74" s="234"/>
      <c r="C74" s="234"/>
      <c r="D74" s="234"/>
      <c r="E74" s="234"/>
      <c r="F74" s="234"/>
      <c r="G74" s="234"/>
      <c r="H74" s="235"/>
      <c r="I74" s="1">
        <v>67</v>
      </c>
      <c r="J74" s="312"/>
      <c r="K74" s="133">
        <v>0</v>
      </c>
    </row>
    <row r="75" spans="1:11" ht="12">
      <c r="A75" s="233" t="s">
        <v>99</v>
      </c>
      <c r="B75" s="234"/>
      <c r="C75" s="234"/>
      <c r="D75" s="234"/>
      <c r="E75" s="234"/>
      <c r="F75" s="234"/>
      <c r="G75" s="234"/>
      <c r="H75" s="235"/>
      <c r="I75" s="1">
        <v>68</v>
      </c>
      <c r="J75" s="312"/>
      <c r="K75" s="133">
        <v>0</v>
      </c>
    </row>
    <row r="76" spans="1:11" ht="12">
      <c r="A76" s="233" t="s">
        <v>100</v>
      </c>
      <c r="B76" s="234"/>
      <c r="C76" s="234"/>
      <c r="D76" s="234"/>
      <c r="E76" s="234"/>
      <c r="F76" s="234"/>
      <c r="G76" s="234"/>
      <c r="H76" s="235"/>
      <c r="I76" s="1">
        <v>69</v>
      </c>
      <c r="J76" s="312">
        <v>34826</v>
      </c>
      <c r="K76" s="133">
        <v>63379</v>
      </c>
    </row>
    <row r="77" spans="1:11" ht="12">
      <c r="A77" s="233" t="s">
        <v>101</v>
      </c>
      <c r="B77" s="234"/>
      <c r="C77" s="234"/>
      <c r="D77" s="234"/>
      <c r="E77" s="234"/>
      <c r="F77" s="234"/>
      <c r="G77" s="234"/>
      <c r="H77" s="235"/>
      <c r="I77" s="1">
        <v>70</v>
      </c>
      <c r="J77" s="312"/>
      <c r="K77" s="133">
        <v>0</v>
      </c>
    </row>
    <row r="78" spans="1:11" ht="12">
      <c r="A78" s="233" t="s">
        <v>102</v>
      </c>
      <c r="B78" s="234"/>
      <c r="C78" s="234"/>
      <c r="D78" s="234"/>
      <c r="E78" s="234"/>
      <c r="F78" s="234"/>
      <c r="G78" s="234"/>
      <c r="H78" s="235"/>
      <c r="I78" s="1">
        <v>71</v>
      </c>
      <c r="J78" s="312"/>
      <c r="K78" s="133">
        <v>0</v>
      </c>
    </row>
    <row r="79" spans="1:11" s="316" customFormat="1" ht="12">
      <c r="A79" s="230" t="s">
        <v>182</v>
      </c>
      <c r="B79" s="231"/>
      <c r="C79" s="231"/>
      <c r="D79" s="231"/>
      <c r="E79" s="231"/>
      <c r="F79" s="231"/>
      <c r="G79" s="231"/>
      <c r="H79" s="232"/>
      <c r="I79" s="1">
        <v>72</v>
      </c>
      <c r="J79" s="315">
        <f>J80-J81</f>
        <v>-8227792</v>
      </c>
      <c r="K79" s="315">
        <f>K80-K81</f>
        <v>-7563933</v>
      </c>
    </row>
    <row r="80" spans="1:11" ht="12">
      <c r="A80" s="241" t="s">
        <v>125</v>
      </c>
      <c r="B80" s="242"/>
      <c r="C80" s="242"/>
      <c r="D80" s="242"/>
      <c r="E80" s="242"/>
      <c r="F80" s="242"/>
      <c r="G80" s="242"/>
      <c r="H80" s="243"/>
      <c r="I80" s="1">
        <v>73</v>
      </c>
      <c r="J80" s="312"/>
      <c r="K80" s="133">
        <v>0</v>
      </c>
    </row>
    <row r="81" spans="1:11" ht="12">
      <c r="A81" s="241" t="s">
        <v>126</v>
      </c>
      <c r="B81" s="242"/>
      <c r="C81" s="242"/>
      <c r="D81" s="242"/>
      <c r="E81" s="242"/>
      <c r="F81" s="242"/>
      <c r="G81" s="242"/>
      <c r="H81" s="243"/>
      <c r="I81" s="1">
        <v>74</v>
      </c>
      <c r="J81" s="312">
        <v>8227792</v>
      </c>
      <c r="K81" s="133">
        <v>7563933</v>
      </c>
    </row>
    <row r="82" spans="1:11" s="316" customFormat="1" ht="12">
      <c r="A82" s="230" t="s">
        <v>183</v>
      </c>
      <c r="B82" s="231"/>
      <c r="C82" s="231"/>
      <c r="D82" s="231"/>
      <c r="E82" s="231"/>
      <c r="F82" s="231"/>
      <c r="G82" s="231"/>
      <c r="H82" s="232"/>
      <c r="I82" s="1">
        <v>75</v>
      </c>
      <c r="J82" s="315">
        <f>J83-J84</f>
        <v>11345709</v>
      </c>
      <c r="K82" s="315">
        <f>K83-K84</f>
        <v>3163067</v>
      </c>
    </row>
    <row r="83" spans="1:11" ht="12">
      <c r="A83" s="241" t="s">
        <v>127</v>
      </c>
      <c r="B83" s="242"/>
      <c r="C83" s="242"/>
      <c r="D83" s="242"/>
      <c r="E83" s="242"/>
      <c r="F83" s="242"/>
      <c r="G83" s="242"/>
      <c r="H83" s="243"/>
      <c r="I83" s="1">
        <v>76</v>
      </c>
      <c r="J83" s="312">
        <v>11345709</v>
      </c>
      <c r="K83" s="133">
        <v>3163067</v>
      </c>
    </row>
    <row r="84" spans="1:11" ht="12">
      <c r="A84" s="241" t="s">
        <v>128</v>
      </c>
      <c r="B84" s="242"/>
      <c r="C84" s="242"/>
      <c r="D84" s="242"/>
      <c r="E84" s="242"/>
      <c r="F84" s="242"/>
      <c r="G84" s="242"/>
      <c r="H84" s="243"/>
      <c r="I84" s="1">
        <v>77</v>
      </c>
      <c r="J84" s="312"/>
      <c r="K84" s="133"/>
    </row>
    <row r="85" spans="1:11" ht="12">
      <c r="A85" s="233" t="s">
        <v>129</v>
      </c>
      <c r="B85" s="234"/>
      <c r="C85" s="234"/>
      <c r="D85" s="234"/>
      <c r="E85" s="234"/>
      <c r="F85" s="234"/>
      <c r="G85" s="234"/>
      <c r="H85" s="235"/>
      <c r="I85" s="1">
        <v>78</v>
      </c>
      <c r="J85" s="312">
        <v>162677</v>
      </c>
      <c r="K85" s="133">
        <v>23528</v>
      </c>
    </row>
    <row r="86" spans="1:11" s="316" customFormat="1" ht="12">
      <c r="A86" s="230" t="s">
        <v>307</v>
      </c>
      <c r="B86" s="231"/>
      <c r="C86" s="231"/>
      <c r="D86" s="231"/>
      <c r="E86" s="231"/>
      <c r="F86" s="231"/>
      <c r="G86" s="231"/>
      <c r="H86" s="232"/>
      <c r="I86" s="1">
        <v>79</v>
      </c>
      <c r="J86" s="315">
        <f>SUM(J87:J89)</f>
        <v>6153536</v>
      </c>
      <c r="K86" s="315">
        <f>SUM(K87:K89)</f>
        <v>3641381</v>
      </c>
    </row>
    <row r="87" spans="1:11" ht="12">
      <c r="A87" s="233" t="s">
        <v>95</v>
      </c>
      <c r="B87" s="234"/>
      <c r="C87" s="234"/>
      <c r="D87" s="234"/>
      <c r="E87" s="234"/>
      <c r="F87" s="234"/>
      <c r="G87" s="234"/>
      <c r="H87" s="235"/>
      <c r="I87" s="1">
        <v>80</v>
      </c>
      <c r="J87" s="312">
        <v>3707557</v>
      </c>
      <c r="K87" s="133">
        <v>2496927</v>
      </c>
    </row>
    <row r="88" spans="1:11" ht="12">
      <c r="A88" s="233" t="s">
        <v>96</v>
      </c>
      <c r="B88" s="234"/>
      <c r="C88" s="234"/>
      <c r="D88" s="234"/>
      <c r="E88" s="234"/>
      <c r="F88" s="234"/>
      <c r="G88" s="234"/>
      <c r="H88" s="235"/>
      <c r="I88" s="1">
        <v>81</v>
      </c>
      <c r="J88" s="312"/>
      <c r="K88" s="133">
        <v>0</v>
      </c>
    </row>
    <row r="89" spans="1:11" ht="12">
      <c r="A89" s="233" t="s">
        <v>97</v>
      </c>
      <c r="B89" s="234"/>
      <c r="C89" s="234"/>
      <c r="D89" s="234"/>
      <c r="E89" s="234"/>
      <c r="F89" s="234"/>
      <c r="G89" s="234"/>
      <c r="H89" s="235"/>
      <c r="I89" s="1">
        <v>82</v>
      </c>
      <c r="J89" s="312">
        <v>2445979</v>
      </c>
      <c r="K89" s="133">
        <v>1144454</v>
      </c>
    </row>
    <row r="90" spans="1:11" s="316" customFormat="1" ht="12">
      <c r="A90" s="230" t="s">
        <v>308</v>
      </c>
      <c r="B90" s="231"/>
      <c r="C90" s="231"/>
      <c r="D90" s="231"/>
      <c r="E90" s="231"/>
      <c r="F90" s="231"/>
      <c r="G90" s="231"/>
      <c r="H90" s="232"/>
      <c r="I90" s="1">
        <v>83</v>
      </c>
      <c r="J90" s="315">
        <f>SUM(J91:J99)</f>
        <v>22143984</v>
      </c>
      <c r="K90" s="315">
        <f>SUM(K91:K99)</f>
        <v>23091465</v>
      </c>
    </row>
    <row r="91" spans="1:11" ht="12">
      <c r="A91" s="233" t="s">
        <v>98</v>
      </c>
      <c r="B91" s="234"/>
      <c r="C91" s="234"/>
      <c r="D91" s="234"/>
      <c r="E91" s="234"/>
      <c r="F91" s="234"/>
      <c r="G91" s="234"/>
      <c r="H91" s="235"/>
      <c r="I91" s="1">
        <v>84</v>
      </c>
      <c r="J91" s="312"/>
      <c r="K91" s="133">
        <v>910000</v>
      </c>
    </row>
    <row r="92" spans="1:11" ht="12">
      <c r="A92" s="233" t="s">
        <v>185</v>
      </c>
      <c r="B92" s="234"/>
      <c r="C92" s="234"/>
      <c r="D92" s="234"/>
      <c r="E92" s="234"/>
      <c r="F92" s="234"/>
      <c r="G92" s="234"/>
      <c r="H92" s="235"/>
      <c r="I92" s="1">
        <v>85</v>
      </c>
      <c r="J92" s="312"/>
      <c r="K92" s="133">
        <v>0</v>
      </c>
    </row>
    <row r="93" spans="1:11" ht="12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312">
        <v>22143984</v>
      </c>
      <c r="K93" s="133">
        <v>22181465</v>
      </c>
    </row>
    <row r="94" spans="1:11" ht="12">
      <c r="A94" s="233" t="s">
        <v>186</v>
      </c>
      <c r="B94" s="234"/>
      <c r="C94" s="234"/>
      <c r="D94" s="234"/>
      <c r="E94" s="234"/>
      <c r="F94" s="234"/>
      <c r="G94" s="234"/>
      <c r="H94" s="235"/>
      <c r="I94" s="1">
        <v>87</v>
      </c>
      <c r="J94" s="312"/>
      <c r="K94" s="133">
        <v>0</v>
      </c>
    </row>
    <row r="95" spans="1:11" ht="12">
      <c r="A95" s="233" t="s">
        <v>187</v>
      </c>
      <c r="B95" s="234"/>
      <c r="C95" s="234"/>
      <c r="D95" s="234"/>
      <c r="E95" s="234"/>
      <c r="F95" s="234"/>
      <c r="G95" s="234"/>
      <c r="H95" s="235"/>
      <c r="I95" s="1">
        <v>88</v>
      </c>
      <c r="J95" s="312"/>
      <c r="K95" s="133">
        <v>0</v>
      </c>
    </row>
    <row r="96" spans="1:11" ht="12">
      <c r="A96" s="233" t="s">
        <v>188</v>
      </c>
      <c r="B96" s="234"/>
      <c r="C96" s="234"/>
      <c r="D96" s="234"/>
      <c r="E96" s="234"/>
      <c r="F96" s="234"/>
      <c r="G96" s="234"/>
      <c r="H96" s="235"/>
      <c r="I96" s="1">
        <v>89</v>
      </c>
      <c r="J96" s="312"/>
      <c r="K96" s="133">
        <v>0</v>
      </c>
    </row>
    <row r="97" spans="1:11" ht="12">
      <c r="A97" s="233" t="s">
        <v>75</v>
      </c>
      <c r="B97" s="234"/>
      <c r="C97" s="234"/>
      <c r="D97" s="234"/>
      <c r="E97" s="234"/>
      <c r="F97" s="234"/>
      <c r="G97" s="234"/>
      <c r="H97" s="235"/>
      <c r="I97" s="1">
        <v>90</v>
      </c>
      <c r="J97" s="312"/>
      <c r="K97" s="133">
        <v>0</v>
      </c>
    </row>
    <row r="98" spans="1:11" ht="12">
      <c r="A98" s="233" t="s">
        <v>73</v>
      </c>
      <c r="B98" s="234"/>
      <c r="C98" s="234"/>
      <c r="D98" s="234"/>
      <c r="E98" s="234"/>
      <c r="F98" s="234"/>
      <c r="G98" s="234"/>
      <c r="H98" s="235"/>
      <c r="I98" s="1">
        <v>91</v>
      </c>
      <c r="J98" s="312"/>
      <c r="K98" s="133">
        <v>0</v>
      </c>
    </row>
    <row r="99" spans="1:11" ht="12">
      <c r="A99" s="233" t="s">
        <v>74</v>
      </c>
      <c r="B99" s="234"/>
      <c r="C99" s="234"/>
      <c r="D99" s="234"/>
      <c r="E99" s="234"/>
      <c r="F99" s="234"/>
      <c r="G99" s="234"/>
      <c r="H99" s="235"/>
      <c r="I99" s="1">
        <v>92</v>
      </c>
      <c r="J99" s="312"/>
      <c r="K99" s="133">
        <v>0</v>
      </c>
    </row>
    <row r="100" spans="1:11" s="316" customFormat="1" ht="12">
      <c r="A100" s="230" t="s">
        <v>309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315">
        <f>SUM(J101:J112)</f>
        <v>22975478</v>
      </c>
      <c r="K100" s="315">
        <f>SUM(K101:K112)</f>
        <v>25690575</v>
      </c>
    </row>
    <row r="101" spans="1:11" ht="12">
      <c r="A101" s="233" t="s">
        <v>98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312">
        <v>3099700</v>
      </c>
      <c r="K101" s="133">
        <v>7173855</v>
      </c>
    </row>
    <row r="102" spans="1:11" ht="12">
      <c r="A102" s="233" t="s">
        <v>185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312"/>
      <c r="K102" s="133">
        <v>0</v>
      </c>
    </row>
    <row r="103" spans="1:11" ht="12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312">
        <v>5444003</v>
      </c>
      <c r="K103" s="133">
        <v>2915517</v>
      </c>
    </row>
    <row r="104" spans="1:11" ht="12">
      <c r="A104" s="233" t="s">
        <v>186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312">
        <v>981658</v>
      </c>
      <c r="K104" s="133">
        <v>1694262</v>
      </c>
    </row>
    <row r="105" spans="1:11" ht="12">
      <c r="A105" s="233" t="s">
        <v>187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312">
        <v>6687188</v>
      </c>
      <c r="K105" s="133">
        <v>7375723</v>
      </c>
    </row>
    <row r="106" spans="1:11" ht="12">
      <c r="A106" s="233" t="s">
        <v>188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312"/>
      <c r="K106" s="133">
        <v>0</v>
      </c>
    </row>
    <row r="107" spans="1:11" ht="12">
      <c r="A107" s="233" t="s">
        <v>75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312"/>
      <c r="K107" s="133">
        <v>0</v>
      </c>
    </row>
    <row r="108" spans="1:11" ht="12">
      <c r="A108" s="233" t="s">
        <v>76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312">
        <v>3050709</v>
      </c>
      <c r="K108" s="133">
        <v>2937564</v>
      </c>
    </row>
    <row r="109" spans="1:11" ht="12">
      <c r="A109" s="233" t="s">
        <v>77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312">
        <v>3664623</v>
      </c>
      <c r="K109" s="133">
        <v>3555168</v>
      </c>
    </row>
    <row r="110" spans="1:11" ht="12">
      <c r="A110" s="233" t="s">
        <v>80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312"/>
      <c r="K110" s="133">
        <v>0</v>
      </c>
    </row>
    <row r="111" spans="1:11" ht="12">
      <c r="A111" s="233" t="s">
        <v>78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312"/>
      <c r="K111" s="133">
        <v>0</v>
      </c>
    </row>
    <row r="112" spans="1:11" ht="12">
      <c r="A112" s="233" t="s">
        <v>79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312">
        <v>47597</v>
      </c>
      <c r="K112" s="133">
        <v>38486</v>
      </c>
    </row>
    <row r="113" spans="1:11" s="316" customFormat="1" ht="12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317">
        <v>258338</v>
      </c>
      <c r="K113" s="318">
        <v>1468319</v>
      </c>
    </row>
    <row r="114" spans="1:11" s="316" customFormat="1" ht="12">
      <c r="A114" s="230" t="s">
        <v>310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315">
        <f>J69+J86+J90+J100+J113</f>
        <v>421109876</v>
      </c>
      <c r="K114" s="315">
        <f>K69+K86+K90+K100+K113</f>
        <v>416449609</v>
      </c>
    </row>
    <row r="115" spans="1:11" s="316" customFormat="1" ht="12">
      <c r="A115" s="251" t="s">
        <v>38</v>
      </c>
      <c r="B115" s="252"/>
      <c r="C115" s="252"/>
      <c r="D115" s="252"/>
      <c r="E115" s="252"/>
      <c r="F115" s="252"/>
      <c r="G115" s="252"/>
      <c r="H115" s="253"/>
      <c r="I115" s="2">
        <v>108</v>
      </c>
      <c r="J115" s="317"/>
      <c r="K115" s="321"/>
    </row>
    <row r="116" spans="1:11" s="316" customFormat="1" ht="12">
      <c r="A116" s="239" t="s">
        <v>276</v>
      </c>
      <c r="B116" s="254"/>
      <c r="C116" s="254"/>
      <c r="D116" s="254"/>
      <c r="E116" s="254"/>
      <c r="F116" s="254"/>
      <c r="G116" s="254"/>
      <c r="H116" s="254"/>
      <c r="I116" s="254"/>
      <c r="J116" s="261"/>
      <c r="K116" s="322"/>
    </row>
    <row r="117" spans="1:10" ht="12">
      <c r="A117" s="227" t="s">
        <v>142</v>
      </c>
      <c r="B117" s="228"/>
      <c r="C117" s="228"/>
      <c r="D117" s="228"/>
      <c r="E117" s="228"/>
      <c r="F117" s="228"/>
      <c r="G117" s="228"/>
      <c r="H117" s="228"/>
      <c r="I117" s="255"/>
      <c r="J117" s="313"/>
    </row>
    <row r="118" spans="1:11" ht="12">
      <c r="A118" s="233" t="s">
        <v>3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312">
        <v>369415863</v>
      </c>
      <c r="K118" s="133">
        <v>362534341</v>
      </c>
    </row>
    <row r="119" spans="1:11" ht="12">
      <c r="A119" s="244" t="s">
        <v>4</v>
      </c>
      <c r="B119" s="245"/>
      <c r="C119" s="245"/>
      <c r="D119" s="245"/>
      <c r="E119" s="245"/>
      <c r="F119" s="245"/>
      <c r="G119" s="245"/>
      <c r="H119" s="246"/>
      <c r="I119" s="4">
        <v>110</v>
      </c>
      <c r="J119" s="312">
        <v>162677</v>
      </c>
      <c r="K119" s="133">
        <v>23528</v>
      </c>
    </row>
    <row r="120" spans="1:11" ht="12">
      <c r="A120" s="247" t="s">
        <v>250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131">
        <f>K114-K66</f>
        <v>0</v>
      </c>
    </row>
    <row r="121" spans="1:10" ht="12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</row>
  </sheetData>
  <mergeCells count="121">
    <mergeCell ref="A121:J121"/>
    <mergeCell ref="A115:H115"/>
    <mergeCell ref="A116:J116"/>
    <mergeCell ref="A117:J117"/>
    <mergeCell ref="A118:H118"/>
    <mergeCell ref="A113:H113"/>
    <mergeCell ref="A114:H114"/>
    <mergeCell ref="A119:H119"/>
    <mergeCell ref="A120:J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J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J6"/>
    <mergeCell ref="A7:H7"/>
    <mergeCell ref="A8:H8"/>
    <mergeCell ref="A1:J1"/>
    <mergeCell ref="A2:J2"/>
    <mergeCell ref="A3:J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6 K66 K16 J72:J77 K26 K35 K40:K41 K49 K100 K72 J79:J84 K82 J86:J115 K86 K90 K8:K9 J7:J67 K79 J70 K11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">
      <selection activeCell="A46" sqref="A46:B46"/>
    </sheetView>
  </sheetViews>
  <sheetFormatPr defaultColWidth="9.140625" defaultRowHeight="12.75"/>
  <cols>
    <col min="1" max="5" width="9.140625" style="36" customWidth="1"/>
    <col min="6" max="6" width="6.57421875" style="36" customWidth="1"/>
    <col min="7" max="7" width="2.28125" style="36" customWidth="1"/>
    <col min="8" max="8" width="4.7109375" style="36" customWidth="1"/>
    <col min="9" max="9" width="9.140625" style="36" customWidth="1"/>
    <col min="10" max="10" width="11.28125" style="36" bestFit="1" customWidth="1"/>
    <col min="11" max="11" width="11.00390625" style="36" bestFit="1" customWidth="1"/>
    <col min="12" max="12" width="11.28125" style="36" customWidth="1"/>
    <col min="13" max="13" width="11.00390625" style="36" bestFit="1" customWidth="1"/>
    <col min="14" max="16384" width="9.140625" style="36" customWidth="1"/>
  </cols>
  <sheetData>
    <row r="1" spans="1:13" ht="12.75" customHeight="1">
      <c r="A1" s="217" t="s">
        <v>311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65" t="s">
        <v>292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7" t="s">
        <v>274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4">
      <c r="A4" s="256" t="s">
        <v>40</v>
      </c>
      <c r="B4" s="256"/>
      <c r="C4" s="256"/>
      <c r="D4" s="256"/>
      <c r="E4" s="256"/>
      <c r="F4" s="256"/>
      <c r="G4" s="256"/>
      <c r="H4" s="256"/>
      <c r="I4" s="18" t="s">
        <v>275</v>
      </c>
      <c r="J4" s="256" t="s">
        <v>257</v>
      </c>
      <c r="K4" s="256"/>
      <c r="L4" s="256" t="s">
        <v>258</v>
      </c>
      <c r="M4" s="256"/>
    </row>
    <row r="5" spans="1:13" ht="24">
      <c r="A5" s="256"/>
      <c r="B5" s="256"/>
      <c r="C5" s="256"/>
      <c r="D5" s="256"/>
      <c r="E5" s="256"/>
      <c r="F5" s="256"/>
      <c r="G5" s="256"/>
      <c r="H5" s="256"/>
      <c r="I5" s="18"/>
      <c r="J5" s="18" t="s">
        <v>294</v>
      </c>
      <c r="K5" s="18" t="s">
        <v>253</v>
      </c>
      <c r="L5" s="18" t="s">
        <v>294</v>
      </c>
      <c r="M5" s="18" t="s">
        <v>253</v>
      </c>
    </row>
    <row r="6" spans="1:13" ht="12">
      <c r="A6" s="256">
        <v>1</v>
      </c>
      <c r="B6" s="256"/>
      <c r="C6" s="256"/>
      <c r="D6" s="256"/>
      <c r="E6" s="256"/>
      <c r="F6" s="256"/>
      <c r="G6" s="256"/>
      <c r="H6" s="256"/>
      <c r="I6" s="41">
        <v>2</v>
      </c>
      <c r="J6" s="18"/>
      <c r="K6" s="18">
        <v>6</v>
      </c>
      <c r="L6" s="159"/>
      <c r="M6" s="18">
        <v>6</v>
      </c>
    </row>
    <row r="7" spans="1:13" ht="12">
      <c r="A7" s="227" t="s">
        <v>277</v>
      </c>
      <c r="B7" s="228"/>
      <c r="C7" s="228"/>
      <c r="D7" s="228"/>
      <c r="E7" s="228"/>
      <c r="F7" s="228"/>
      <c r="G7" s="228"/>
      <c r="H7" s="229"/>
      <c r="I7" s="3">
        <v>111</v>
      </c>
      <c r="J7" s="160">
        <f>SUM(J8:J9)</f>
        <v>77581625</v>
      </c>
      <c r="K7" s="160">
        <f>SUM(K8:K9)</f>
        <v>39760636</v>
      </c>
      <c r="L7" s="160">
        <f>SUM(L8:L9)</f>
        <v>69887167</v>
      </c>
      <c r="M7" s="160">
        <f>SUM(M8:M9)</f>
        <v>35421762</v>
      </c>
    </row>
    <row r="8" spans="1:13" ht="12">
      <c r="A8" s="230" t="s">
        <v>116</v>
      </c>
      <c r="B8" s="231"/>
      <c r="C8" s="231"/>
      <c r="D8" s="231"/>
      <c r="E8" s="231"/>
      <c r="F8" s="231"/>
      <c r="G8" s="231"/>
      <c r="H8" s="232"/>
      <c r="I8" s="1">
        <v>112</v>
      </c>
      <c r="J8" s="161">
        <v>75277428</v>
      </c>
      <c r="K8" s="161">
        <v>39175547</v>
      </c>
      <c r="L8" s="162">
        <v>67643861</v>
      </c>
      <c r="M8" s="161">
        <v>34924968</v>
      </c>
    </row>
    <row r="9" spans="1:13" ht="12">
      <c r="A9" s="230" t="s">
        <v>84</v>
      </c>
      <c r="B9" s="231"/>
      <c r="C9" s="231"/>
      <c r="D9" s="231"/>
      <c r="E9" s="231"/>
      <c r="F9" s="231"/>
      <c r="G9" s="231"/>
      <c r="H9" s="232"/>
      <c r="I9" s="1">
        <v>113</v>
      </c>
      <c r="J9" s="161">
        <v>2304197</v>
      </c>
      <c r="K9" s="161">
        <v>585089</v>
      </c>
      <c r="L9" s="162">
        <v>2243306</v>
      </c>
      <c r="M9" s="161">
        <v>496794</v>
      </c>
    </row>
    <row r="10" spans="1:13" ht="12">
      <c r="A10" s="230" t="s">
        <v>278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60">
        <f>J11+J12+J16+J20+J21+J22+J25+J26</f>
        <v>76150473</v>
      </c>
      <c r="K10" s="160">
        <f>K11+K12+K16+K20+K21+K22+K25+K26</f>
        <v>38325261</v>
      </c>
      <c r="L10" s="160">
        <f>L11+L12+L16+L20+L21+L22+L25+L26</f>
        <v>68125365</v>
      </c>
      <c r="M10" s="160">
        <f>M11+M12+M16+M20+M21+M22+M25+M26</f>
        <v>35067924</v>
      </c>
    </row>
    <row r="11" spans="1:13" ht="12">
      <c r="A11" s="230" t="s">
        <v>85</v>
      </c>
      <c r="B11" s="231"/>
      <c r="C11" s="231"/>
      <c r="D11" s="231"/>
      <c r="E11" s="231"/>
      <c r="F11" s="231"/>
      <c r="G11" s="231"/>
      <c r="H11" s="232"/>
      <c r="I11" s="1">
        <v>115</v>
      </c>
      <c r="J11" s="161">
        <v>50411</v>
      </c>
      <c r="K11" s="161">
        <v>50411</v>
      </c>
      <c r="L11" s="162">
        <v>0</v>
      </c>
      <c r="M11" s="161">
        <v>0</v>
      </c>
    </row>
    <row r="12" spans="1:13" ht="12">
      <c r="A12" s="230" t="s">
        <v>279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60">
        <f>SUM(J13:J15)</f>
        <v>33817533</v>
      </c>
      <c r="K12" s="160">
        <f>SUM(K13:K15)</f>
        <v>17310730</v>
      </c>
      <c r="L12" s="160">
        <f>SUM(L13:L15)</f>
        <v>30864461</v>
      </c>
      <c r="M12" s="160">
        <f>SUM(M13:M15)</f>
        <v>15823312</v>
      </c>
    </row>
    <row r="13" spans="1:13" ht="12">
      <c r="A13" s="233" t="s">
        <v>112</v>
      </c>
      <c r="B13" s="234"/>
      <c r="C13" s="234"/>
      <c r="D13" s="234"/>
      <c r="E13" s="234"/>
      <c r="F13" s="234"/>
      <c r="G13" s="234"/>
      <c r="H13" s="235"/>
      <c r="I13" s="1">
        <v>117</v>
      </c>
      <c r="J13" s="161">
        <v>13532615</v>
      </c>
      <c r="K13" s="161">
        <v>6888197</v>
      </c>
      <c r="L13" s="162">
        <v>12700668</v>
      </c>
      <c r="M13" s="161">
        <v>6436045</v>
      </c>
    </row>
    <row r="14" spans="1:13" ht="12">
      <c r="A14" s="233" t="s">
        <v>113</v>
      </c>
      <c r="B14" s="234"/>
      <c r="C14" s="234"/>
      <c r="D14" s="234"/>
      <c r="E14" s="234"/>
      <c r="F14" s="234"/>
      <c r="G14" s="234"/>
      <c r="H14" s="235"/>
      <c r="I14" s="1">
        <v>118</v>
      </c>
      <c r="J14" s="161">
        <v>1411251</v>
      </c>
      <c r="K14" s="161">
        <v>632497</v>
      </c>
      <c r="L14" s="162">
        <v>1075222</v>
      </c>
      <c r="M14" s="161">
        <v>565287</v>
      </c>
    </row>
    <row r="15" spans="1:13" ht="12">
      <c r="A15" s="233" t="s">
        <v>42</v>
      </c>
      <c r="B15" s="234"/>
      <c r="C15" s="234"/>
      <c r="D15" s="234"/>
      <c r="E15" s="234"/>
      <c r="F15" s="234"/>
      <c r="G15" s="234"/>
      <c r="H15" s="235"/>
      <c r="I15" s="1">
        <v>119</v>
      </c>
      <c r="J15" s="161">
        <v>18873667</v>
      </c>
      <c r="K15" s="161">
        <v>9790036</v>
      </c>
      <c r="L15" s="162">
        <v>17088571</v>
      </c>
      <c r="M15" s="161">
        <v>8821980</v>
      </c>
    </row>
    <row r="16" spans="1:13" ht="12">
      <c r="A16" s="230" t="s">
        <v>280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60">
        <f>SUM(J17:J19)</f>
        <v>31909605</v>
      </c>
      <c r="K16" s="160">
        <f>SUM(K17:K19)</f>
        <v>15463348</v>
      </c>
      <c r="L16" s="160">
        <f>SUM(L17:L19)</f>
        <v>28453156</v>
      </c>
      <c r="M16" s="160">
        <f>SUM(M17:M19)</f>
        <v>14024021</v>
      </c>
    </row>
    <row r="17" spans="1:13" ht="12">
      <c r="A17" s="233" t="s">
        <v>43</v>
      </c>
      <c r="B17" s="234"/>
      <c r="C17" s="234"/>
      <c r="D17" s="234"/>
      <c r="E17" s="234"/>
      <c r="F17" s="234"/>
      <c r="G17" s="234"/>
      <c r="H17" s="235"/>
      <c r="I17" s="1">
        <v>121</v>
      </c>
      <c r="J17" s="161">
        <v>18447899</v>
      </c>
      <c r="K17" s="161">
        <v>8974652</v>
      </c>
      <c r="L17" s="162">
        <v>16479136</v>
      </c>
      <c r="M17" s="161">
        <v>8143994</v>
      </c>
    </row>
    <row r="18" spans="1:13" ht="12">
      <c r="A18" s="233" t="s">
        <v>44</v>
      </c>
      <c r="B18" s="234"/>
      <c r="C18" s="234"/>
      <c r="D18" s="234"/>
      <c r="E18" s="234"/>
      <c r="F18" s="234"/>
      <c r="G18" s="234"/>
      <c r="H18" s="235"/>
      <c r="I18" s="1">
        <v>122</v>
      </c>
      <c r="J18" s="161">
        <v>8788020</v>
      </c>
      <c r="K18" s="161">
        <v>4227498</v>
      </c>
      <c r="L18" s="162">
        <v>7936284</v>
      </c>
      <c r="M18" s="161">
        <v>3958169</v>
      </c>
    </row>
    <row r="19" spans="1:13" ht="12">
      <c r="A19" s="233" t="s">
        <v>45</v>
      </c>
      <c r="B19" s="234"/>
      <c r="C19" s="234"/>
      <c r="D19" s="234"/>
      <c r="E19" s="234"/>
      <c r="F19" s="234"/>
      <c r="G19" s="234"/>
      <c r="H19" s="235"/>
      <c r="I19" s="1">
        <v>123</v>
      </c>
      <c r="J19" s="161">
        <v>4673686</v>
      </c>
      <c r="K19" s="161">
        <v>2261198</v>
      </c>
      <c r="L19" s="162">
        <v>4037736</v>
      </c>
      <c r="M19" s="161">
        <v>1921858</v>
      </c>
    </row>
    <row r="20" spans="1:13" ht="12">
      <c r="A20" s="230" t="s">
        <v>86</v>
      </c>
      <c r="B20" s="231"/>
      <c r="C20" s="231"/>
      <c r="D20" s="231"/>
      <c r="E20" s="231"/>
      <c r="F20" s="231"/>
      <c r="G20" s="231"/>
      <c r="H20" s="232"/>
      <c r="I20" s="1">
        <v>124</v>
      </c>
      <c r="J20" s="161">
        <v>5301786</v>
      </c>
      <c r="K20" s="161">
        <v>2558242</v>
      </c>
      <c r="L20" s="162">
        <v>3075041</v>
      </c>
      <c r="M20" s="161">
        <v>1536903</v>
      </c>
    </row>
    <row r="21" spans="1:13" ht="12">
      <c r="A21" s="230" t="s">
        <v>87</v>
      </c>
      <c r="B21" s="231"/>
      <c r="C21" s="231"/>
      <c r="D21" s="231"/>
      <c r="E21" s="231"/>
      <c r="F21" s="231"/>
      <c r="G21" s="231"/>
      <c r="H21" s="232"/>
      <c r="I21" s="1">
        <v>125</v>
      </c>
      <c r="J21" s="161">
        <v>3159465</v>
      </c>
      <c r="K21" s="161">
        <v>1851089</v>
      </c>
      <c r="L21" s="162">
        <v>3704207</v>
      </c>
      <c r="M21" s="161">
        <v>1994260</v>
      </c>
    </row>
    <row r="22" spans="1:13" ht="12">
      <c r="A22" s="230" t="s">
        <v>281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60">
        <f>SUM(J23:J24)</f>
        <v>1262901</v>
      </c>
      <c r="K22" s="160">
        <f>SUM(K23:K24)</f>
        <v>1028802</v>
      </c>
      <c r="L22" s="160">
        <f>SUM(L23:L24)</f>
        <v>2028500</v>
      </c>
      <c r="M22" s="160">
        <f>SUM(M23:M24)</f>
        <v>1701374</v>
      </c>
    </row>
    <row r="23" spans="1:13" ht="12">
      <c r="A23" s="233" t="s">
        <v>103</v>
      </c>
      <c r="B23" s="234"/>
      <c r="C23" s="234"/>
      <c r="D23" s="234"/>
      <c r="E23" s="234"/>
      <c r="F23" s="234"/>
      <c r="G23" s="234"/>
      <c r="H23" s="235"/>
      <c r="I23" s="1">
        <v>127</v>
      </c>
      <c r="J23" s="161">
        <v>0</v>
      </c>
      <c r="K23" s="161"/>
      <c r="L23" s="162">
        <v>0</v>
      </c>
      <c r="M23" s="161">
        <v>0</v>
      </c>
    </row>
    <row r="24" spans="1:13" ht="12">
      <c r="A24" s="233" t="s">
        <v>104</v>
      </c>
      <c r="B24" s="234"/>
      <c r="C24" s="234"/>
      <c r="D24" s="234"/>
      <c r="E24" s="234"/>
      <c r="F24" s="234"/>
      <c r="G24" s="234"/>
      <c r="H24" s="235"/>
      <c r="I24" s="1">
        <v>128</v>
      </c>
      <c r="J24" s="161">
        <v>1262901</v>
      </c>
      <c r="K24" s="161">
        <v>1028802</v>
      </c>
      <c r="L24" s="162">
        <v>2028500</v>
      </c>
      <c r="M24" s="161">
        <v>1701374</v>
      </c>
    </row>
    <row r="25" spans="1:13" ht="12">
      <c r="A25" s="230" t="s">
        <v>88</v>
      </c>
      <c r="B25" s="231"/>
      <c r="C25" s="231"/>
      <c r="D25" s="231"/>
      <c r="E25" s="231"/>
      <c r="F25" s="231"/>
      <c r="G25" s="231"/>
      <c r="H25" s="232"/>
      <c r="I25" s="1">
        <v>129</v>
      </c>
      <c r="J25" s="161">
        <v>0</v>
      </c>
      <c r="K25" s="161">
        <v>0</v>
      </c>
      <c r="L25" s="162">
        <v>0</v>
      </c>
      <c r="M25" s="161">
        <v>0</v>
      </c>
    </row>
    <row r="26" spans="1:13" ht="12">
      <c r="A26" s="230" t="s">
        <v>31</v>
      </c>
      <c r="B26" s="231"/>
      <c r="C26" s="231"/>
      <c r="D26" s="231"/>
      <c r="E26" s="231"/>
      <c r="F26" s="231"/>
      <c r="G26" s="231"/>
      <c r="H26" s="232"/>
      <c r="I26" s="1">
        <v>130</v>
      </c>
      <c r="J26" s="161">
        <v>648772</v>
      </c>
      <c r="K26" s="161">
        <v>62639</v>
      </c>
      <c r="L26" s="162">
        <v>0</v>
      </c>
      <c r="M26" s="161">
        <v>-11946</v>
      </c>
    </row>
    <row r="27" spans="1:13" ht="12">
      <c r="A27" s="230" t="s">
        <v>282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60">
        <f>SUM(J28:J32)</f>
        <v>1137674</v>
      </c>
      <c r="K27" s="160">
        <f>SUM(K28:K32)</f>
        <v>520497</v>
      </c>
      <c r="L27" s="160">
        <f>SUM(L28:L32)</f>
        <v>2456700</v>
      </c>
      <c r="M27" s="160">
        <f>SUM(M28:M32)</f>
        <v>1856697</v>
      </c>
    </row>
    <row r="28" spans="1:13" ht="23.25" customHeight="1">
      <c r="A28" s="230" t="s">
        <v>173</v>
      </c>
      <c r="B28" s="231"/>
      <c r="C28" s="231"/>
      <c r="D28" s="231"/>
      <c r="E28" s="231"/>
      <c r="F28" s="231"/>
      <c r="G28" s="231"/>
      <c r="H28" s="232"/>
      <c r="I28" s="1">
        <v>132</v>
      </c>
      <c r="J28" s="161">
        <v>686904</v>
      </c>
      <c r="K28" s="161">
        <v>315177</v>
      </c>
      <c r="L28" s="162">
        <v>697406</v>
      </c>
      <c r="M28" s="161">
        <v>233590</v>
      </c>
    </row>
    <row r="29" spans="1:13" ht="30.75" customHeight="1">
      <c r="A29" s="230" t="s">
        <v>117</v>
      </c>
      <c r="B29" s="231"/>
      <c r="C29" s="231"/>
      <c r="D29" s="231"/>
      <c r="E29" s="231"/>
      <c r="F29" s="231"/>
      <c r="G29" s="231"/>
      <c r="H29" s="232"/>
      <c r="I29" s="1">
        <v>133</v>
      </c>
      <c r="J29" s="161">
        <v>438270</v>
      </c>
      <c r="K29" s="161">
        <v>192820</v>
      </c>
      <c r="L29" s="162">
        <v>1602786</v>
      </c>
      <c r="M29" s="161">
        <v>1466599</v>
      </c>
    </row>
    <row r="30" spans="1:13" ht="12">
      <c r="A30" s="230" t="s">
        <v>105</v>
      </c>
      <c r="B30" s="231"/>
      <c r="C30" s="231"/>
      <c r="D30" s="231"/>
      <c r="E30" s="231"/>
      <c r="F30" s="231"/>
      <c r="G30" s="231"/>
      <c r="H30" s="232"/>
      <c r="I30" s="1">
        <v>134</v>
      </c>
      <c r="J30" s="161">
        <v>12500</v>
      </c>
      <c r="K30" s="161">
        <v>12500</v>
      </c>
      <c r="L30" s="162">
        <v>156508</v>
      </c>
      <c r="M30" s="161">
        <v>156508</v>
      </c>
    </row>
    <row r="31" spans="1:13" ht="12">
      <c r="A31" s="230" t="s">
        <v>169</v>
      </c>
      <c r="B31" s="231"/>
      <c r="C31" s="231"/>
      <c r="D31" s="231"/>
      <c r="E31" s="231"/>
      <c r="F31" s="231"/>
      <c r="G31" s="231"/>
      <c r="H31" s="232"/>
      <c r="I31" s="1">
        <v>135</v>
      </c>
      <c r="J31" s="161">
        <v>0</v>
      </c>
      <c r="K31" s="161">
        <v>0</v>
      </c>
      <c r="L31" s="162">
        <v>0</v>
      </c>
      <c r="M31" s="161">
        <v>0</v>
      </c>
    </row>
    <row r="32" spans="1:13" ht="12">
      <c r="A32" s="230" t="s">
        <v>106</v>
      </c>
      <c r="B32" s="231"/>
      <c r="C32" s="231"/>
      <c r="D32" s="231"/>
      <c r="E32" s="231"/>
      <c r="F32" s="231"/>
      <c r="G32" s="231"/>
      <c r="H32" s="232"/>
      <c r="I32" s="1">
        <v>136</v>
      </c>
      <c r="J32" s="161">
        <v>0</v>
      </c>
      <c r="K32" s="161">
        <v>0</v>
      </c>
      <c r="L32" s="162">
        <v>0</v>
      </c>
      <c r="M32" s="161">
        <v>0</v>
      </c>
    </row>
    <row r="33" spans="1:13" ht="12">
      <c r="A33" s="230" t="s">
        <v>283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60">
        <f>SUM(J34:J37)</f>
        <v>978259</v>
      </c>
      <c r="K33" s="160">
        <f>SUM(K34:K37)</f>
        <v>529703</v>
      </c>
      <c r="L33" s="160">
        <f>SUM(L34:L37)</f>
        <v>1055435</v>
      </c>
      <c r="M33" s="160">
        <f>SUM(M34:M37)</f>
        <v>473508</v>
      </c>
    </row>
    <row r="34" spans="1:13" ht="12">
      <c r="A34" s="230" t="s">
        <v>47</v>
      </c>
      <c r="B34" s="231"/>
      <c r="C34" s="231"/>
      <c r="D34" s="231"/>
      <c r="E34" s="231"/>
      <c r="F34" s="231"/>
      <c r="G34" s="231"/>
      <c r="H34" s="232"/>
      <c r="I34" s="1">
        <v>138</v>
      </c>
      <c r="J34" s="161">
        <v>8953</v>
      </c>
      <c r="K34" s="161">
        <v>8953</v>
      </c>
      <c r="L34" s="162">
        <v>3073</v>
      </c>
      <c r="M34" s="161">
        <v>1974</v>
      </c>
    </row>
    <row r="35" spans="1:13" ht="12">
      <c r="A35" s="230" t="s">
        <v>46</v>
      </c>
      <c r="B35" s="231"/>
      <c r="C35" s="231"/>
      <c r="D35" s="231"/>
      <c r="E35" s="231"/>
      <c r="F35" s="231"/>
      <c r="G35" s="231"/>
      <c r="H35" s="232"/>
      <c r="I35" s="1">
        <v>139</v>
      </c>
      <c r="J35" s="161">
        <v>969306</v>
      </c>
      <c r="K35" s="161">
        <v>520750</v>
      </c>
      <c r="L35" s="162">
        <v>1052362</v>
      </c>
      <c r="M35" s="161">
        <v>471534</v>
      </c>
    </row>
    <row r="36" spans="1:13" ht="12">
      <c r="A36" s="230" t="s">
        <v>170</v>
      </c>
      <c r="B36" s="231"/>
      <c r="C36" s="231"/>
      <c r="D36" s="231"/>
      <c r="E36" s="231"/>
      <c r="F36" s="231"/>
      <c r="G36" s="231"/>
      <c r="H36" s="232"/>
      <c r="I36" s="1">
        <v>140</v>
      </c>
      <c r="J36" s="161"/>
      <c r="K36" s="161"/>
      <c r="L36" s="162"/>
      <c r="M36" s="161"/>
    </row>
    <row r="37" spans="1:13" ht="12">
      <c r="A37" s="230" t="s">
        <v>48</v>
      </c>
      <c r="B37" s="231"/>
      <c r="C37" s="231"/>
      <c r="D37" s="231"/>
      <c r="E37" s="231"/>
      <c r="F37" s="231"/>
      <c r="G37" s="231"/>
      <c r="H37" s="232"/>
      <c r="I37" s="1">
        <v>141</v>
      </c>
      <c r="J37" s="161"/>
      <c r="K37" s="161"/>
      <c r="L37" s="162"/>
      <c r="M37" s="161"/>
    </row>
    <row r="38" spans="1:13" ht="12">
      <c r="A38" s="230" t="s">
        <v>149</v>
      </c>
      <c r="B38" s="231"/>
      <c r="C38" s="231"/>
      <c r="D38" s="231"/>
      <c r="E38" s="231"/>
      <c r="F38" s="231"/>
      <c r="G38" s="231"/>
      <c r="H38" s="232"/>
      <c r="I38" s="1">
        <v>142</v>
      </c>
      <c r="J38" s="161"/>
      <c r="K38" s="161"/>
      <c r="L38" s="162"/>
      <c r="M38" s="161"/>
    </row>
    <row r="39" spans="1:13" ht="12">
      <c r="A39" s="230" t="s">
        <v>150</v>
      </c>
      <c r="B39" s="231"/>
      <c r="C39" s="231"/>
      <c r="D39" s="231"/>
      <c r="E39" s="231"/>
      <c r="F39" s="231"/>
      <c r="G39" s="231"/>
      <c r="H39" s="232"/>
      <c r="I39" s="1">
        <v>143</v>
      </c>
      <c r="J39" s="161"/>
      <c r="K39" s="161"/>
      <c r="L39" s="162"/>
      <c r="M39" s="161"/>
    </row>
    <row r="40" spans="1:13" ht="12">
      <c r="A40" s="230" t="s">
        <v>171</v>
      </c>
      <c r="B40" s="231"/>
      <c r="C40" s="231"/>
      <c r="D40" s="231"/>
      <c r="E40" s="231"/>
      <c r="F40" s="231"/>
      <c r="G40" s="231"/>
      <c r="H40" s="232"/>
      <c r="I40" s="1">
        <v>144</v>
      </c>
      <c r="J40" s="161"/>
      <c r="K40" s="161"/>
      <c r="L40" s="162"/>
      <c r="M40" s="161"/>
    </row>
    <row r="41" spans="1:13" ht="12">
      <c r="A41" s="230" t="s">
        <v>172</v>
      </c>
      <c r="B41" s="231"/>
      <c r="C41" s="231"/>
      <c r="D41" s="231"/>
      <c r="E41" s="231"/>
      <c r="F41" s="231"/>
      <c r="G41" s="231"/>
      <c r="H41" s="232"/>
      <c r="I41" s="1">
        <v>145</v>
      </c>
      <c r="J41" s="161"/>
      <c r="K41" s="161"/>
      <c r="L41" s="162"/>
      <c r="M41" s="161"/>
    </row>
    <row r="42" spans="1:13" ht="12">
      <c r="A42" s="230" t="s">
        <v>284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60">
        <f>J7+J27+J38+J40</f>
        <v>78719299</v>
      </c>
      <c r="K42" s="160">
        <f>K7+K27+K38+K40</f>
        <v>40281133</v>
      </c>
      <c r="L42" s="160">
        <f>L7+L27+L38+L40</f>
        <v>72343867</v>
      </c>
      <c r="M42" s="160">
        <f>M7+M27+M38+M40</f>
        <v>37278459</v>
      </c>
    </row>
    <row r="43" spans="1:13" ht="12">
      <c r="A43" s="230" t="s">
        <v>285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60">
        <f>J10+J33+J39+J41</f>
        <v>77128732</v>
      </c>
      <c r="K43" s="160">
        <f>K10+K33+K39+K41</f>
        <v>38854964</v>
      </c>
      <c r="L43" s="160">
        <f>L10+L33+L39+L41</f>
        <v>69180800</v>
      </c>
      <c r="M43" s="160">
        <f>M10+M33+M39+M41</f>
        <v>35541432</v>
      </c>
    </row>
    <row r="44" spans="1:13" ht="12">
      <c r="A44" s="230" t="s">
        <v>286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60">
        <f>J42-J43</f>
        <v>1590567</v>
      </c>
      <c r="K44" s="160">
        <f>K42-K43</f>
        <v>1426169</v>
      </c>
      <c r="L44" s="160">
        <f>L42-L43</f>
        <v>3163067</v>
      </c>
      <c r="M44" s="160">
        <f>M42-M43</f>
        <v>1737027</v>
      </c>
    </row>
    <row r="45" spans="1:13" ht="12">
      <c r="A45" s="241" t="s">
        <v>165</v>
      </c>
      <c r="B45" s="242"/>
      <c r="C45" s="242"/>
      <c r="D45" s="242"/>
      <c r="E45" s="242"/>
      <c r="F45" s="242"/>
      <c r="G45" s="242"/>
      <c r="H45" s="243"/>
      <c r="I45" s="1">
        <v>149</v>
      </c>
      <c r="J45" s="162">
        <f>IF(J42&gt;J43,J42-J43,0)</f>
        <v>1590567</v>
      </c>
      <c r="K45" s="162">
        <f>IF(K42&gt;K43,K42-K43,0)</f>
        <v>1426169</v>
      </c>
      <c r="L45" s="160">
        <f>IF(L42&gt;L43,L42-L43,0)</f>
        <v>3163067</v>
      </c>
      <c r="M45" s="160">
        <f>IF(M42&gt;M43,M42-M43,0)</f>
        <v>1737027</v>
      </c>
    </row>
    <row r="46" spans="1:13" ht="12">
      <c r="A46" s="241" t="s">
        <v>166</v>
      </c>
      <c r="B46" s="242"/>
      <c r="C46" s="242"/>
      <c r="D46" s="242"/>
      <c r="E46" s="242"/>
      <c r="F46" s="242"/>
      <c r="G46" s="242"/>
      <c r="H46" s="243"/>
      <c r="I46" s="1">
        <v>150</v>
      </c>
      <c r="J46" s="160">
        <f>IF(J43&gt;J42,J43-J42,0)</f>
        <v>0</v>
      </c>
      <c r="K46" s="160">
        <f>IF(K43&gt;K42,K43-K42,0)</f>
        <v>0</v>
      </c>
      <c r="L46" s="162">
        <f>IF(L43&gt;L42,L43-L42,0)</f>
        <v>0</v>
      </c>
      <c r="M46" s="162">
        <f>IF(M43&gt;M42,M43-M42,0)</f>
        <v>0</v>
      </c>
    </row>
    <row r="47" spans="1:13" ht="12">
      <c r="A47" s="230" t="s">
        <v>164</v>
      </c>
      <c r="B47" s="231"/>
      <c r="C47" s="231"/>
      <c r="D47" s="231"/>
      <c r="E47" s="231"/>
      <c r="F47" s="231"/>
      <c r="G47" s="231"/>
      <c r="H47" s="232"/>
      <c r="I47" s="1">
        <v>151</v>
      </c>
      <c r="J47" s="161"/>
      <c r="K47" s="161"/>
      <c r="L47" s="161"/>
      <c r="M47" s="161"/>
    </row>
    <row r="48" spans="1:13" ht="12">
      <c r="A48" s="230" t="s">
        <v>287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60">
        <f>J44-J47</f>
        <v>1590567</v>
      </c>
      <c r="K48" s="160">
        <f>K44-K47</f>
        <v>1426169</v>
      </c>
      <c r="L48" s="160">
        <f>L44-L47</f>
        <v>3163067</v>
      </c>
      <c r="M48" s="160">
        <f>M44-M47</f>
        <v>1737027</v>
      </c>
    </row>
    <row r="49" spans="1:13" ht="12">
      <c r="A49" s="241" t="s">
        <v>147</v>
      </c>
      <c r="B49" s="242"/>
      <c r="C49" s="242"/>
      <c r="D49" s="242"/>
      <c r="E49" s="242"/>
      <c r="F49" s="242"/>
      <c r="G49" s="242"/>
      <c r="H49" s="243"/>
      <c r="I49" s="1">
        <v>153</v>
      </c>
      <c r="J49" s="162">
        <f>IF(J48&gt;0,J48,0)</f>
        <v>1590567</v>
      </c>
      <c r="K49" s="162">
        <f>IF(K48&gt;0,K48,0)</f>
        <v>1426169</v>
      </c>
      <c r="L49" s="162">
        <f>IF(L48&gt;0,L48,0)</f>
        <v>3163067</v>
      </c>
      <c r="M49" s="162">
        <f>IF(M48&gt;0,M48,0)</f>
        <v>1737027</v>
      </c>
    </row>
    <row r="50" spans="1:13" ht="12">
      <c r="A50" s="258" t="s">
        <v>167</v>
      </c>
      <c r="B50" s="259"/>
      <c r="C50" s="259"/>
      <c r="D50" s="259"/>
      <c r="E50" s="259"/>
      <c r="F50" s="259"/>
      <c r="G50" s="259"/>
      <c r="H50" s="260"/>
      <c r="I50" s="2">
        <v>154</v>
      </c>
      <c r="J50" s="160">
        <f>IF(J48&lt;0,-J48,0)</f>
        <v>0</v>
      </c>
      <c r="K50" s="160">
        <f>IF(K48&lt;0,-K48,0)</f>
        <v>0</v>
      </c>
      <c r="L50" s="162">
        <f>IF(L48&lt;0,-L48,0)</f>
        <v>0</v>
      </c>
      <c r="M50" s="162">
        <f>IF(M48&lt;0,-M48,0)</f>
        <v>0</v>
      </c>
    </row>
    <row r="51" spans="1:13" ht="12.75" customHeight="1">
      <c r="A51" s="239" t="s">
        <v>251</v>
      </c>
      <c r="B51" s="254"/>
      <c r="C51" s="254"/>
      <c r="D51" s="254"/>
      <c r="E51" s="254"/>
      <c r="F51" s="254"/>
      <c r="G51" s="254"/>
      <c r="H51" s="254"/>
      <c r="I51" s="254"/>
      <c r="J51" s="261"/>
      <c r="K51" s="261"/>
      <c r="L51" s="261"/>
      <c r="M51" s="261"/>
    </row>
    <row r="52" spans="1:13" ht="12.75" customHeight="1">
      <c r="A52" s="227" t="s">
        <v>143</v>
      </c>
      <c r="B52" s="228"/>
      <c r="C52" s="228"/>
      <c r="D52" s="228"/>
      <c r="E52" s="228"/>
      <c r="F52" s="228"/>
      <c r="G52" s="228"/>
      <c r="H52" s="228"/>
      <c r="I52" s="40"/>
      <c r="J52" s="40"/>
      <c r="K52" s="40"/>
      <c r="L52" s="163"/>
      <c r="M52" s="164"/>
    </row>
    <row r="53" spans="1:13" ht="12">
      <c r="A53" s="262" t="s">
        <v>180</v>
      </c>
      <c r="B53" s="263"/>
      <c r="C53" s="263"/>
      <c r="D53" s="263"/>
      <c r="E53" s="263"/>
      <c r="F53" s="263"/>
      <c r="G53" s="263"/>
      <c r="H53" s="264"/>
      <c r="I53" s="1">
        <v>155</v>
      </c>
      <c r="J53" s="165"/>
      <c r="K53" s="165"/>
      <c r="L53" s="165"/>
      <c r="M53" s="165"/>
    </row>
    <row r="54" spans="1:13" ht="12">
      <c r="A54" s="262" t="s">
        <v>181</v>
      </c>
      <c r="B54" s="263"/>
      <c r="C54" s="263"/>
      <c r="D54" s="263"/>
      <c r="E54" s="263"/>
      <c r="F54" s="263"/>
      <c r="G54" s="263"/>
      <c r="H54" s="264"/>
      <c r="I54" s="1">
        <v>156</v>
      </c>
      <c r="J54" s="39"/>
      <c r="K54" s="39"/>
      <c r="L54" s="39"/>
      <c r="M54" s="39"/>
    </row>
    <row r="55" spans="1:13" ht="12.75" customHeight="1">
      <c r="A55" s="239" t="s">
        <v>145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</row>
    <row r="56" spans="1:13" ht="12">
      <c r="A56" s="227" t="s">
        <v>155</v>
      </c>
      <c r="B56" s="228"/>
      <c r="C56" s="228"/>
      <c r="D56" s="228"/>
      <c r="E56" s="228"/>
      <c r="F56" s="228"/>
      <c r="G56" s="228"/>
      <c r="H56" s="229"/>
      <c r="I56" s="42">
        <v>157</v>
      </c>
      <c r="J56" s="166">
        <f>J48</f>
        <v>1590567</v>
      </c>
      <c r="K56" s="166">
        <f>K48</f>
        <v>1426169</v>
      </c>
      <c r="L56" s="166">
        <f>L48</f>
        <v>3163067</v>
      </c>
      <c r="M56" s="166">
        <f>M48</f>
        <v>1737027</v>
      </c>
    </row>
    <row r="57" spans="1:13" ht="12">
      <c r="A57" s="230" t="s">
        <v>288</v>
      </c>
      <c r="B57" s="231"/>
      <c r="C57" s="231"/>
      <c r="D57" s="231"/>
      <c r="E57" s="231"/>
      <c r="F57" s="231"/>
      <c r="G57" s="231"/>
      <c r="H57" s="232"/>
      <c r="I57" s="1">
        <v>158</v>
      </c>
      <c r="J57" s="167">
        <f>SUM(J58:J64)</f>
        <v>0</v>
      </c>
      <c r="K57" s="167">
        <f>SUM(K58:K64)</f>
        <v>0</v>
      </c>
      <c r="L57" s="167">
        <f>SUM(L58:L64)</f>
        <v>0</v>
      </c>
      <c r="M57" s="167">
        <f>SUM(M58:M64)</f>
        <v>0</v>
      </c>
    </row>
    <row r="58" spans="1:13" ht="12">
      <c r="A58" s="230" t="s">
        <v>174</v>
      </c>
      <c r="B58" s="231"/>
      <c r="C58" s="231"/>
      <c r="D58" s="231"/>
      <c r="E58" s="231"/>
      <c r="F58" s="231"/>
      <c r="G58" s="231"/>
      <c r="H58" s="232"/>
      <c r="I58" s="1">
        <v>159</v>
      </c>
      <c r="J58" s="165"/>
      <c r="K58" s="165"/>
      <c r="L58" s="165"/>
      <c r="M58" s="165"/>
    </row>
    <row r="59" spans="1:13" ht="12">
      <c r="A59" s="230" t="s">
        <v>175</v>
      </c>
      <c r="B59" s="231"/>
      <c r="C59" s="231"/>
      <c r="D59" s="231"/>
      <c r="E59" s="231"/>
      <c r="F59" s="231"/>
      <c r="G59" s="231"/>
      <c r="H59" s="232"/>
      <c r="I59" s="1">
        <v>160</v>
      </c>
      <c r="J59" s="165"/>
      <c r="K59" s="165"/>
      <c r="L59" s="165"/>
      <c r="M59" s="165"/>
    </row>
    <row r="60" spans="1:13" ht="12">
      <c r="A60" s="230" t="s">
        <v>29</v>
      </c>
      <c r="B60" s="231"/>
      <c r="C60" s="231"/>
      <c r="D60" s="231"/>
      <c r="E60" s="231"/>
      <c r="F60" s="231"/>
      <c r="G60" s="231"/>
      <c r="H60" s="232"/>
      <c r="I60" s="1">
        <v>161</v>
      </c>
      <c r="J60" s="165"/>
      <c r="K60" s="165"/>
      <c r="L60" s="165"/>
      <c r="M60" s="165"/>
    </row>
    <row r="61" spans="1:13" ht="12">
      <c r="A61" s="230" t="s">
        <v>176</v>
      </c>
      <c r="B61" s="231"/>
      <c r="C61" s="231"/>
      <c r="D61" s="231"/>
      <c r="E61" s="231"/>
      <c r="F61" s="231"/>
      <c r="G61" s="231"/>
      <c r="H61" s="232"/>
      <c r="I61" s="1">
        <v>162</v>
      </c>
      <c r="J61" s="165"/>
      <c r="K61" s="165"/>
      <c r="L61" s="165"/>
      <c r="M61" s="165"/>
    </row>
    <row r="62" spans="1:13" ht="12">
      <c r="A62" s="230" t="s">
        <v>177</v>
      </c>
      <c r="B62" s="231"/>
      <c r="C62" s="231"/>
      <c r="D62" s="231"/>
      <c r="E62" s="231"/>
      <c r="F62" s="231"/>
      <c r="G62" s="231"/>
      <c r="H62" s="232"/>
      <c r="I62" s="1">
        <v>163</v>
      </c>
      <c r="J62" s="165"/>
      <c r="K62" s="165"/>
      <c r="L62" s="165"/>
      <c r="M62" s="165"/>
    </row>
    <row r="63" spans="1:13" ht="12">
      <c r="A63" s="230" t="s">
        <v>178</v>
      </c>
      <c r="B63" s="231"/>
      <c r="C63" s="231"/>
      <c r="D63" s="231"/>
      <c r="E63" s="231"/>
      <c r="F63" s="231"/>
      <c r="G63" s="231"/>
      <c r="H63" s="232"/>
      <c r="I63" s="1">
        <v>164</v>
      </c>
      <c r="J63" s="165"/>
      <c r="K63" s="165"/>
      <c r="L63" s="165"/>
      <c r="M63" s="165"/>
    </row>
    <row r="64" spans="1:13" ht="12">
      <c r="A64" s="230" t="s">
        <v>179</v>
      </c>
      <c r="B64" s="231"/>
      <c r="C64" s="231"/>
      <c r="D64" s="231"/>
      <c r="E64" s="231"/>
      <c r="F64" s="231"/>
      <c r="G64" s="231"/>
      <c r="H64" s="232"/>
      <c r="I64" s="1">
        <v>165</v>
      </c>
      <c r="J64" s="165"/>
      <c r="K64" s="165"/>
      <c r="L64" s="165"/>
      <c r="M64" s="165"/>
    </row>
    <row r="65" spans="1:13" ht="12">
      <c r="A65" s="230" t="s">
        <v>168</v>
      </c>
      <c r="B65" s="231"/>
      <c r="C65" s="231"/>
      <c r="D65" s="231"/>
      <c r="E65" s="231"/>
      <c r="F65" s="231"/>
      <c r="G65" s="231"/>
      <c r="H65" s="232"/>
      <c r="I65" s="1">
        <v>166</v>
      </c>
      <c r="J65" s="165"/>
      <c r="K65" s="165"/>
      <c r="L65" s="165"/>
      <c r="M65" s="165"/>
    </row>
    <row r="66" spans="1:13" ht="12">
      <c r="A66" s="230" t="s">
        <v>289</v>
      </c>
      <c r="B66" s="231"/>
      <c r="C66" s="231"/>
      <c r="D66" s="231"/>
      <c r="E66" s="231"/>
      <c r="F66" s="231"/>
      <c r="G66" s="231"/>
      <c r="H66" s="232"/>
      <c r="I66" s="1">
        <v>167</v>
      </c>
      <c r="J66" s="167">
        <f>J57-J65</f>
        <v>0</v>
      </c>
      <c r="K66" s="167">
        <f>K57-K65</f>
        <v>0</v>
      </c>
      <c r="L66" s="167">
        <f>L57-L65</f>
        <v>0</v>
      </c>
      <c r="M66" s="167">
        <f>M57-M65</f>
        <v>0</v>
      </c>
    </row>
    <row r="67" spans="1:13" ht="12">
      <c r="A67" s="230" t="s">
        <v>148</v>
      </c>
      <c r="B67" s="231"/>
      <c r="C67" s="231"/>
      <c r="D67" s="231"/>
      <c r="E67" s="231"/>
      <c r="F67" s="231"/>
      <c r="G67" s="231"/>
      <c r="H67" s="232"/>
      <c r="I67" s="1">
        <v>168</v>
      </c>
      <c r="J67" s="168">
        <f>J56+J66</f>
        <v>1590567</v>
      </c>
      <c r="K67" s="168">
        <f>K56+K66</f>
        <v>1426169</v>
      </c>
      <c r="L67" s="168">
        <f>L56+L66</f>
        <v>3163067</v>
      </c>
      <c r="M67" s="168">
        <f>M56+M66</f>
        <v>1737027</v>
      </c>
    </row>
    <row r="68" spans="1:13" ht="12.75" customHeight="1">
      <c r="A68" s="269" t="s">
        <v>252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144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">
      <c r="A70" s="262" t="s">
        <v>180</v>
      </c>
      <c r="B70" s="263"/>
      <c r="C70" s="263"/>
      <c r="D70" s="263"/>
      <c r="E70" s="263"/>
      <c r="F70" s="263"/>
      <c r="G70" s="263"/>
      <c r="H70" s="264"/>
      <c r="I70" s="1">
        <v>169</v>
      </c>
      <c r="J70" s="165">
        <v>1600814</v>
      </c>
      <c r="K70" s="165">
        <v>1417290</v>
      </c>
      <c r="L70" s="165">
        <f>L67+3643</f>
        <v>3166710</v>
      </c>
      <c r="M70" s="165">
        <f>M67-M71</f>
        <v>1734033</v>
      </c>
    </row>
    <row r="71" spans="1:13" ht="12">
      <c r="A71" s="266" t="s">
        <v>181</v>
      </c>
      <c r="B71" s="267"/>
      <c r="C71" s="267"/>
      <c r="D71" s="267"/>
      <c r="E71" s="267"/>
      <c r="F71" s="267"/>
      <c r="G71" s="267"/>
      <c r="H71" s="268"/>
      <c r="I71" s="4">
        <v>170</v>
      </c>
      <c r="J71" s="39">
        <v>-10247</v>
      </c>
      <c r="K71" s="39">
        <v>8879</v>
      </c>
      <c r="L71" s="39">
        <v>-3643</v>
      </c>
      <c r="M71" s="39">
        <v>2994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2">
    <dataValidation type="whole" operator="greaterThanOrEqual" allowBlank="1" showInputMessage="1" showErrorMessage="1" errorTitle="Pogrešan unos" error="Mogu se unijeti samo cjelobrojne pozitivne vrijednosti." sqref="L7:L46 M33 M7 M10 M12 M16 M22 M27 M42:M46 J48:M50 J28:J32 J42:K46 J8:J21 K16 J33:K33 J22:K22 J7:K7 K10 J27:K27 K12 J34:J41 J23:J26">
      <formula1>0</formula1>
    </dataValidation>
    <dataValidation type="whole" operator="notEqual" allowBlank="1" showInputMessage="1" showErrorMessage="1" errorTitle="Pogrešan unos" error="Mogu se unijeti samo cjelobrojne vrijednosti." sqref="J47:M47 K70 J58:J65 J53:J54 M56:M57 M66:M67 L56:L67 L53:L54 K53 L70:L71 J70:J71 J56:K57 J66:K67">
      <formula1>999999999999</formula1>
    </dataValidation>
  </dataValidations>
  <printOptions/>
  <pageMargins left="0.75" right="0.26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8"/>
  <sheetViews>
    <sheetView tabSelected="1" view="pageBreakPreview" zoomScale="110" zoomScaleSheetLayoutView="110" workbookViewId="0" topLeftCell="A1">
      <selection activeCell="A46" sqref="A46:B46"/>
    </sheetView>
  </sheetViews>
  <sheetFormatPr defaultColWidth="9.140625" defaultRowHeight="12.75"/>
  <cols>
    <col min="1" max="6" width="9.140625" style="16" customWidth="1"/>
    <col min="7" max="7" width="2.00390625" style="16" customWidth="1"/>
    <col min="8" max="8" width="6.421875" style="16" customWidth="1"/>
    <col min="9" max="9" width="9.140625" style="16" customWidth="1"/>
    <col min="10" max="10" width="10.421875" style="16" customWidth="1"/>
    <col min="11" max="11" width="12.421875" style="16" customWidth="1"/>
    <col min="12" max="16384" width="9.140625" style="16" customWidth="1"/>
  </cols>
  <sheetData>
    <row r="1" spans="1:11" ht="12.75" customHeight="1">
      <c r="A1" s="276" t="s">
        <v>312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293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2.75" customHeight="1">
      <c r="A4" s="273" t="s">
        <v>274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3.25">
      <c r="A5" s="278" t="s">
        <v>40</v>
      </c>
      <c r="B5" s="278"/>
      <c r="C5" s="278"/>
      <c r="D5" s="278"/>
      <c r="E5" s="278"/>
      <c r="F5" s="278"/>
      <c r="G5" s="278"/>
      <c r="H5" s="278"/>
      <c r="I5" s="20" t="s">
        <v>220</v>
      </c>
      <c r="J5" s="21" t="s">
        <v>257</v>
      </c>
      <c r="K5" s="21" t="s">
        <v>258</v>
      </c>
    </row>
    <row r="6" spans="1:11" ht="12.75">
      <c r="A6" s="279">
        <v>1</v>
      </c>
      <c r="B6" s="279"/>
      <c r="C6" s="279"/>
      <c r="D6" s="279"/>
      <c r="E6" s="279"/>
      <c r="F6" s="279"/>
      <c r="G6" s="279"/>
      <c r="H6" s="279"/>
      <c r="I6" s="22">
        <v>2</v>
      </c>
      <c r="J6" s="23" t="s">
        <v>223</v>
      </c>
      <c r="K6" s="23" t="s">
        <v>224</v>
      </c>
    </row>
    <row r="7" spans="1:11" ht="12.75">
      <c r="A7" s="239" t="s">
        <v>118</v>
      </c>
      <c r="B7" s="254"/>
      <c r="C7" s="254"/>
      <c r="D7" s="254"/>
      <c r="E7" s="254"/>
      <c r="F7" s="254"/>
      <c r="G7" s="254"/>
      <c r="H7" s="254"/>
      <c r="I7" s="280"/>
      <c r="J7" s="280"/>
      <c r="K7" s="281"/>
    </row>
    <row r="8" spans="1:11" ht="12.75">
      <c r="A8" s="233" t="s">
        <v>24</v>
      </c>
      <c r="B8" s="234"/>
      <c r="C8" s="234"/>
      <c r="D8" s="234"/>
      <c r="E8" s="234"/>
      <c r="F8" s="234"/>
      <c r="G8" s="234"/>
      <c r="H8" s="234"/>
      <c r="I8" s="1">
        <v>1</v>
      </c>
      <c r="J8" s="17">
        <v>1590567</v>
      </c>
      <c r="K8" s="17">
        <f>RDG!L45</f>
        <v>3163067</v>
      </c>
    </row>
    <row r="9" spans="1:11" ht="12.75">
      <c r="A9" s="233" t="s">
        <v>25</v>
      </c>
      <c r="B9" s="234"/>
      <c r="C9" s="234"/>
      <c r="D9" s="234"/>
      <c r="E9" s="234"/>
      <c r="F9" s="234"/>
      <c r="G9" s="234"/>
      <c r="H9" s="234"/>
      <c r="I9" s="1">
        <v>2</v>
      </c>
      <c r="J9" s="5">
        <v>5301786</v>
      </c>
      <c r="K9" s="5">
        <f>RDG!L20</f>
        <v>3075041</v>
      </c>
    </row>
    <row r="10" spans="1:11" ht="12.75">
      <c r="A10" s="233" t="s">
        <v>26</v>
      </c>
      <c r="B10" s="234"/>
      <c r="C10" s="234"/>
      <c r="D10" s="234"/>
      <c r="E10" s="234"/>
      <c r="F10" s="234"/>
      <c r="G10" s="234"/>
      <c r="H10" s="234"/>
      <c r="I10" s="1">
        <v>3</v>
      </c>
      <c r="J10" s="5">
        <v>995196</v>
      </c>
      <c r="K10" s="5">
        <v>186618</v>
      </c>
    </row>
    <row r="11" spans="1:11" ht="12.75">
      <c r="A11" s="233" t="s">
        <v>27</v>
      </c>
      <c r="B11" s="234"/>
      <c r="C11" s="234"/>
      <c r="D11" s="234"/>
      <c r="E11" s="234"/>
      <c r="F11" s="234"/>
      <c r="G11" s="234"/>
      <c r="H11" s="234"/>
      <c r="I11" s="1">
        <v>4</v>
      </c>
      <c r="J11" s="5">
        <v>58238</v>
      </c>
      <c r="K11" s="5"/>
    </row>
    <row r="12" spans="1:11" ht="12.75">
      <c r="A12" s="233" t="s">
        <v>28</v>
      </c>
      <c r="B12" s="234"/>
      <c r="C12" s="234"/>
      <c r="D12" s="234"/>
      <c r="E12" s="234"/>
      <c r="F12" s="234"/>
      <c r="G12" s="234"/>
      <c r="H12" s="234"/>
      <c r="I12" s="1">
        <v>5</v>
      </c>
      <c r="J12" s="5">
        <v>835998</v>
      </c>
      <c r="K12" s="5">
        <v>1435615</v>
      </c>
    </row>
    <row r="13" spans="1:11" ht="12.75">
      <c r="A13" s="233" t="s">
        <v>32</v>
      </c>
      <c r="B13" s="234"/>
      <c r="C13" s="234"/>
      <c r="D13" s="234"/>
      <c r="E13" s="234"/>
      <c r="F13" s="234"/>
      <c r="G13" s="234"/>
      <c r="H13" s="234"/>
      <c r="I13" s="1">
        <v>6</v>
      </c>
      <c r="J13" s="5">
        <v>280431</v>
      </c>
      <c r="K13" s="130">
        <f>1209981+1275797-39438</f>
        <v>2446340</v>
      </c>
    </row>
    <row r="14" spans="1:11" ht="12.75">
      <c r="A14" s="230" t="s">
        <v>119</v>
      </c>
      <c r="B14" s="231"/>
      <c r="C14" s="231"/>
      <c r="D14" s="231"/>
      <c r="E14" s="231"/>
      <c r="F14" s="231"/>
      <c r="G14" s="231"/>
      <c r="H14" s="231"/>
      <c r="I14" s="1">
        <v>7</v>
      </c>
      <c r="J14" s="126">
        <f>SUM(J8:J13)</f>
        <v>9062216</v>
      </c>
      <c r="K14" s="126">
        <f>SUM(K8:K13)</f>
        <v>10306681</v>
      </c>
    </row>
    <row r="15" spans="1:11" ht="12.75">
      <c r="A15" s="233" t="s">
        <v>33</v>
      </c>
      <c r="B15" s="234"/>
      <c r="C15" s="234"/>
      <c r="D15" s="234"/>
      <c r="E15" s="234"/>
      <c r="F15" s="234"/>
      <c r="G15" s="234"/>
      <c r="H15" s="234"/>
      <c r="I15" s="1">
        <v>8</v>
      </c>
      <c r="J15" s="5">
        <v>7546350</v>
      </c>
      <c r="K15" s="5"/>
    </row>
    <row r="16" spans="1:11" ht="12.75">
      <c r="A16" s="233" t="s">
        <v>34</v>
      </c>
      <c r="B16" s="234"/>
      <c r="C16" s="234"/>
      <c r="D16" s="234"/>
      <c r="E16" s="234"/>
      <c r="F16" s="234"/>
      <c r="G16" s="234"/>
      <c r="H16" s="234"/>
      <c r="I16" s="1">
        <v>9</v>
      </c>
      <c r="J16" s="5">
        <v>2589459</v>
      </c>
      <c r="K16" s="5">
        <v>2529487</v>
      </c>
    </row>
    <row r="17" spans="1:11" ht="12.75">
      <c r="A17" s="233" t="s">
        <v>35</v>
      </c>
      <c r="B17" s="234"/>
      <c r="C17" s="234"/>
      <c r="D17" s="234"/>
      <c r="E17" s="234"/>
      <c r="F17" s="234"/>
      <c r="G17" s="234"/>
      <c r="H17" s="234"/>
      <c r="I17" s="1">
        <v>10</v>
      </c>
      <c r="J17" s="5"/>
      <c r="K17" s="5"/>
    </row>
    <row r="18" spans="1:11" ht="12.75">
      <c r="A18" s="233" t="s">
        <v>36</v>
      </c>
      <c r="B18" s="234"/>
      <c r="C18" s="234"/>
      <c r="D18" s="234"/>
      <c r="E18" s="234"/>
      <c r="F18" s="234"/>
      <c r="G18" s="234"/>
      <c r="H18" s="234"/>
      <c r="I18" s="1">
        <v>11</v>
      </c>
      <c r="J18" s="5">
        <v>13903746</v>
      </c>
      <c r="K18" s="5">
        <f>557534</f>
        <v>557534</v>
      </c>
    </row>
    <row r="19" spans="1:11" ht="12.75">
      <c r="A19" s="230" t="s">
        <v>120</v>
      </c>
      <c r="B19" s="231"/>
      <c r="C19" s="231"/>
      <c r="D19" s="231"/>
      <c r="E19" s="231"/>
      <c r="F19" s="231"/>
      <c r="G19" s="231"/>
      <c r="H19" s="231"/>
      <c r="I19" s="1">
        <v>12</v>
      </c>
      <c r="J19" s="126">
        <f>SUM(J15:J18)</f>
        <v>24039555</v>
      </c>
      <c r="K19" s="126">
        <f>SUM(K15:K18)</f>
        <v>3087021</v>
      </c>
    </row>
    <row r="20" spans="1:11" ht="12.75">
      <c r="A20" s="230" t="s">
        <v>20</v>
      </c>
      <c r="B20" s="231"/>
      <c r="C20" s="231"/>
      <c r="D20" s="231"/>
      <c r="E20" s="231"/>
      <c r="F20" s="231"/>
      <c r="G20" s="231"/>
      <c r="H20" s="231"/>
      <c r="I20" s="1">
        <v>13</v>
      </c>
      <c r="J20" s="17">
        <f>IF(J14&gt;J19,J14-J19,0)</f>
        <v>0</v>
      </c>
      <c r="K20" s="17">
        <f>IF(K14&gt;K19,K14-K19,0)</f>
        <v>7219660</v>
      </c>
    </row>
    <row r="21" spans="1:11" ht="12.75">
      <c r="A21" s="230" t="s">
        <v>21</v>
      </c>
      <c r="B21" s="231"/>
      <c r="C21" s="231"/>
      <c r="D21" s="231"/>
      <c r="E21" s="231"/>
      <c r="F21" s="231"/>
      <c r="G21" s="231"/>
      <c r="H21" s="231"/>
      <c r="I21" s="1">
        <v>14</v>
      </c>
      <c r="J21" s="17">
        <f>IF(J19&gt;J14,J19-J14,0)</f>
        <v>14977339</v>
      </c>
      <c r="K21" s="17">
        <f>IF(K19&gt;K14,K19-K14,0)</f>
        <v>0</v>
      </c>
    </row>
    <row r="22" spans="1:11" ht="12.75">
      <c r="A22" s="239" t="s">
        <v>121</v>
      </c>
      <c r="B22" s="254"/>
      <c r="C22" s="254"/>
      <c r="D22" s="254"/>
      <c r="E22" s="254"/>
      <c r="F22" s="254"/>
      <c r="G22" s="254"/>
      <c r="H22" s="254"/>
      <c r="I22" s="280"/>
      <c r="J22" s="280"/>
      <c r="K22" s="281"/>
    </row>
    <row r="23" spans="1:11" ht="12.75">
      <c r="A23" s="233" t="s">
        <v>134</v>
      </c>
      <c r="B23" s="234"/>
      <c r="C23" s="234"/>
      <c r="D23" s="234"/>
      <c r="E23" s="234"/>
      <c r="F23" s="234"/>
      <c r="G23" s="234"/>
      <c r="H23" s="234"/>
      <c r="I23" s="1">
        <v>15</v>
      </c>
      <c r="J23" s="5"/>
      <c r="K23" s="5"/>
    </row>
    <row r="24" spans="1:11" ht="12.75">
      <c r="A24" s="233" t="s">
        <v>135</v>
      </c>
      <c r="B24" s="234"/>
      <c r="C24" s="234"/>
      <c r="D24" s="234"/>
      <c r="E24" s="234"/>
      <c r="F24" s="234"/>
      <c r="G24" s="234"/>
      <c r="H24" s="234"/>
      <c r="I24" s="1">
        <v>16</v>
      </c>
      <c r="J24" s="5"/>
      <c r="K24" s="5"/>
    </row>
    <row r="25" spans="1:11" ht="12.75">
      <c r="A25" s="233" t="s">
        <v>136</v>
      </c>
      <c r="B25" s="234"/>
      <c r="C25" s="234"/>
      <c r="D25" s="234"/>
      <c r="E25" s="234"/>
      <c r="F25" s="234"/>
      <c r="G25" s="234"/>
      <c r="H25" s="234"/>
      <c r="I25" s="1">
        <v>17</v>
      </c>
      <c r="J25" s="5"/>
      <c r="K25" s="5"/>
    </row>
    <row r="26" spans="1:11" ht="12.75">
      <c r="A26" s="233" t="s">
        <v>137</v>
      </c>
      <c r="B26" s="234"/>
      <c r="C26" s="234"/>
      <c r="D26" s="234"/>
      <c r="E26" s="234"/>
      <c r="F26" s="234"/>
      <c r="G26" s="234"/>
      <c r="H26" s="234"/>
      <c r="I26" s="1">
        <v>18</v>
      </c>
      <c r="J26" s="5"/>
      <c r="K26" s="5"/>
    </row>
    <row r="27" spans="1:11" ht="12.75">
      <c r="A27" s="233" t="s">
        <v>138</v>
      </c>
      <c r="B27" s="234"/>
      <c r="C27" s="234"/>
      <c r="D27" s="234"/>
      <c r="E27" s="234"/>
      <c r="F27" s="234"/>
      <c r="G27" s="234"/>
      <c r="H27" s="234"/>
      <c r="I27" s="1">
        <v>19</v>
      </c>
      <c r="J27" s="5">
        <v>14243995</v>
      </c>
      <c r="K27" s="5"/>
    </row>
    <row r="28" spans="1:11" ht="12.75">
      <c r="A28" s="230" t="s">
        <v>124</v>
      </c>
      <c r="B28" s="231"/>
      <c r="C28" s="231"/>
      <c r="D28" s="231"/>
      <c r="E28" s="231"/>
      <c r="F28" s="231"/>
      <c r="G28" s="231"/>
      <c r="H28" s="231"/>
      <c r="I28" s="1">
        <v>20</v>
      </c>
      <c r="J28" s="17">
        <f>SUM(J23:J27)</f>
        <v>14243995</v>
      </c>
      <c r="K28" s="17">
        <f>SUM(K23:K27)</f>
        <v>0</v>
      </c>
    </row>
    <row r="29" spans="1:11" ht="12.75">
      <c r="A29" s="233" t="s">
        <v>91</v>
      </c>
      <c r="B29" s="234"/>
      <c r="C29" s="234"/>
      <c r="D29" s="234"/>
      <c r="E29" s="234"/>
      <c r="F29" s="234"/>
      <c r="G29" s="234"/>
      <c r="H29" s="234"/>
      <c r="I29" s="1">
        <v>21</v>
      </c>
      <c r="J29" s="5">
        <v>512073</v>
      </c>
      <c r="K29" s="5">
        <v>2135531</v>
      </c>
    </row>
    <row r="30" spans="1:11" ht="12.75">
      <c r="A30" s="233" t="s">
        <v>92</v>
      </c>
      <c r="B30" s="234"/>
      <c r="C30" s="234"/>
      <c r="D30" s="234"/>
      <c r="E30" s="234"/>
      <c r="F30" s="234"/>
      <c r="G30" s="234"/>
      <c r="H30" s="234"/>
      <c r="I30" s="1">
        <v>22</v>
      </c>
      <c r="J30" s="5"/>
      <c r="K30" s="5"/>
    </row>
    <row r="31" spans="1:11" ht="12.75">
      <c r="A31" s="233" t="s">
        <v>8</v>
      </c>
      <c r="B31" s="234"/>
      <c r="C31" s="234"/>
      <c r="D31" s="234"/>
      <c r="E31" s="234"/>
      <c r="F31" s="234"/>
      <c r="G31" s="234"/>
      <c r="H31" s="234"/>
      <c r="I31" s="1">
        <v>23</v>
      </c>
      <c r="J31" s="5"/>
      <c r="K31" s="5"/>
    </row>
    <row r="32" spans="1:11" ht="12.75">
      <c r="A32" s="230" t="s">
        <v>2</v>
      </c>
      <c r="B32" s="231"/>
      <c r="C32" s="231"/>
      <c r="D32" s="231"/>
      <c r="E32" s="231"/>
      <c r="F32" s="231"/>
      <c r="G32" s="231"/>
      <c r="H32" s="231"/>
      <c r="I32" s="1">
        <v>24</v>
      </c>
      <c r="J32" s="17">
        <f>SUM(J29:J31)</f>
        <v>512073</v>
      </c>
      <c r="K32" s="17">
        <f>SUM(K29:K31)</f>
        <v>2135531</v>
      </c>
    </row>
    <row r="33" spans="1:11" ht="12.75">
      <c r="A33" s="230" t="s">
        <v>22</v>
      </c>
      <c r="B33" s="231"/>
      <c r="C33" s="231"/>
      <c r="D33" s="231"/>
      <c r="E33" s="231"/>
      <c r="F33" s="231"/>
      <c r="G33" s="231"/>
      <c r="H33" s="231"/>
      <c r="I33" s="1">
        <v>25</v>
      </c>
      <c r="J33" s="17">
        <f>IF(J28&gt;J32,J28-J32,0)</f>
        <v>13731922</v>
      </c>
      <c r="K33" s="17">
        <f>IF(K28&gt;K32,K28-K32,0)</f>
        <v>0</v>
      </c>
    </row>
    <row r="34" spans="1:11" ht="12.75">
      <c r="A34" s="230" t="s">
        <v>23</v>
      </c>
      <c r="B34" s="231"/>
      <c r="C34" s="231"/>
      <c r="D34" s="231"/>
      <c r="E34" s="231"/>
      <c r="F34" s="231"/>
      <c r="G34" s="231"/>
      <c r="H34" s="231"/>
      <c r="I34" s="1">
        <v>26</v>
      </c>
      <c r="J34" s="17">
        <f>IF(J32&gt;J28,J32-J28,0)</f>
        <v>0</v>
      </c>
      <c r="K34" s="17">
        <f>IF(K32&gt;K28,K32-K28,0)</f>
        <v>2135531</v>
      </c>
    </row>
    <row r="35" spans="1:11" ht="12.75">
      <c r="A35" s="239" t="s">
        <v>122</v>
      </c>
      <c r="B35" s="254"/>
      <c r="C35" s="254"/>
      <c r="D35" s="254"/>
      <c r="E35" s="254"/>
      <c r="F35" s="254"/>
      <c r="G35" s="254"/>
      <c r="H35" s="254"/>
      <c r="I35" s="280"/>
      <c r="J35" s="280"/>
      <c r="K35" s="281"/>
    </row>
    <row r="36" spans="1:11" ht="12.75">
      <c r="A36" s="233" t="s">
        <v>130</v>
      </c>
      <c r="B36" s="234"/>
      <c r="C36" s="234"/>
      <c r="D36" s="234"/>
      <c r="E36" s="234"/>
      <c r="F36" s="234"/>
      <c r="G36" s="234"/>
      <c r="H36" s="234"/>
      <c r="I36" s="1">
        <v>27</v>
      </c>
      <c r="J36" s="5"/>
      <c r="K36" s="5"/>
    </row>
    <row r="37" spans="1:11" ht="12.75">
      <c r="A37" s="233" t="s">
        <v>13</v>
      </c>
      <c r="B37" s="234"/>
      <c r="C37" s="234"/>
      <c r="D37" s="234"/>
      <c r="E37" s="234"/>
      <c r="F37" s="234"/>
      <c r="G37" s="234"/>
      <c r="H37" s="234"/>
      <c r="I37" s="1">
        <v>28</v>
      </c>
      <c r="J37" s="5"/>
      <c r="K37" s="5">
        <v>941847</v>
      </c>
    </row>
    <row r="38" spans="1:11" ht="12.75">
      <c r="A38" s="233" t="s">
        <v>14</v>
      </c>
      <c r="B38" s="234"/>
      <c r="C38" s="234"/>
      <c r="D38" s="234"/>
      <c r="E38" s="234"/>
      <c r="F38" s="234"/>
      <c r="G38" s="234"/>
      <c r="H38" s="234"/>
      <c r="I38" s="1">
        <v>29</v>
      </c>
      <c r="J38" s="5"/>
      <c r="K38" s="5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30</v>
      </c>
      <c r="J39" s="17">
        <f>SUM(J36:J38)</f>
        <v>0</v>
      </c>
      <c r="K39" s="17">
        <f>SUM(K36:K38)</f>
        <v>941847</v>
      </c>
    </row>
    <row r="40" spans="1:11" ht="12.75">
      <c r="A40" s="233" t="s">
        <v>15</v>
      </c>
      <c r="B40" s="234"/>
      <c r="C40" s="234"/>
      <c r="D40" s="234"/>
      <c r="E40" s="234"/>
      <c r="F40" s="234"/>
      <c r="G40" s="234"/>
      <c r="H40" s="234"/>
      <c r="I40" s="1">
        <v>31</v>
      </c>
      <c r="J40" s="5">
        <v>2694014</v>
      </c>
      <c r="K40" s="5">
        <v>2528486</v>
      </c>
    </row>
    <row r="41" spans="1:11" ht="12.75">
      <c r="A41" s="233" t="s">
        <v>16</v>
      </c>
      <c r="B41" s="234"/>
      <c r="C41" s="234"/>
      <c r="D41" s="234"/>
      <c r="E41" s="234"/>
      <c r="F41" s="234"/>
      <c r="G41" s="234"/>
      <c r="H41" s="234"/>
      <c r="I41" s="1">
        <v>32</v>
      </c>
      <c r="J41" s="5"/>
      <c r="K41" s="5">
        <v>7927779</v>
      </c>
    </row>
    <row r="42" spans="1:11" ht="12.75">
      <c r="A42" s="233" t="s">
        <v>17</v>
      </c>
      <c r="B42" s="234"/>
      <c r="C42" s="234"/>
      <c r="D42" s="234"/>
      <c r="E42" s="234"/>
      <c r="F42" s="234"/>
      <c r="G42" s="234"/>
      <c r="H42" s="234"/>
      <c r="I42" s="1">
        <v>33</v>
      </c>
      <c r="J42" s="5"/>
      <c r="K42" s="5"/>
    </row>
    <row r="43" spans="1:11" ht="12.75">
      <c r="A43" s="233" t="s">
        <v>18</v>
      </c>
      <c r="B43" s="234"/>
      <c r="C43" s="234"/>
      <c r="D43" s="234"/>
      <c r="E43" s="234"/>
      <c r="F43" s="234"/>
      <c r="G43" s="234"/>
      <c r="H43" s="234"/>
      <c r="I43" s="1">
        <v>34</v>
      </c>
      <c r="J43" s="5"/>
      <c r="K43" s="5"/>
    </row>
    <row r="44" spans="1:11" ht="12.75">
      <c r="A44" s="233" t="s">
        <v>19</v>
      </c>
      <c r="B44" s="234"/>
      <c r="C44" s="234"/>
      <c r="D44" s="234"/>
      <c r="E44" s="234"/>
      <c r="F44" s="234"/>
      <c r="G44" s="234"/>
      <c r="H44" s="234"/>
      <c r="I44" s="1">
        <v>35</v>
      </c>
      <c r="J44" s="5"/>
      <c r="K44" s="5"/>
    </row>
    <row r="45" spans="1:11" ht="12.75">
      <c r="A45" s="230" t="s">
        <v>50</v>
      </c>
      <c r="B45" s="231"/>
      <c r="C45" s="231"/>
      <c r="D45" s="231"/>
      <c r="E45" s="231"/>
      <c r="F45" s="231"/>
      <c r="G45" s="231"/>
      <c r="H45" s="231"/>
      <c r="I45" s="1">
        <v>36</v>
      </c>
      <c r="J45" s="17">
        <f>SUM(J40:J44)</f>
        <v>2694014</v>
      </c>
      <c r="K45" s="17">
        <f>SUM(K40:K44)</f>
        <v>10456265</v>
      </c>
    </row>
    <row r="46" spans="1:11" ht="12.75">
      <c r="A46" s="230" t="s">
        <v>9</v>
      </c>
      <c r="B46" s="231"/>
      <c r="C46" s="231"/>
      <c r="D46" s="231"/>
      <c r="E46" s="231"/>
      <c r="F46" s="231"/>
      <c r="G46" s="231"/>
      <c r="H46" s="231"/>
      <c r="I46" s="1">
        <v>37</v>
      </c>
      <c r="J46" s="17">
        <f>IF(J39&gt;J45,J39-J45,0)</f>
        <v>0</v>
      </c>
      <c r="K46" s="17">
        <f>IF(K39&gt;K45,K39-K45,0)</f>
        <v>0</v>
      </c>
    </row>
    <row r="47" spans="1:11" ht="12.75">
      <c r="A47" s="230" t="s">
        <v>10</v>
      </c>
      <c r="B47" s="231"/>
      <c r="C47" s="231"/>
      <c r="D47" s="231"/>
      <c r="E47" s="231"/>
      <c r="F47" s="231"/>
      <c r="G47" s="231"/>
      <c r="H47" s="231"/>
      <c r="I47" s="1">
        <v>38</v>
      </c>
      <c r="J47" s="17">
        <f>IF(J45&gt;J39,J45-J39,0)</f>
        <v>2694014</v>
      </c>
      <c r="K47" s="17">
        <f>IF(K45&gt;K39,K45-K39,0)</f>
        <v>9514418</v>
      </c>
    </row>
    <row r="48" spans="1:11" ht="12.75">
      <c r="A48" s="233" t="s">
        <v>51</v>
      </c>
      <c r="B48" s="234"/>
      <c r="C48" s="234"/>
      <c r="D48" s="234"/>
      <c r="E48" s="234"/>
      <c r="F48" s="234"/>
      <c r="G48" s="234"/>
      <c r="H48" s="234"/>
      <c r="I48" s="1">
        <v>39</v>
      </c>
      <c r="J48" s="17">
        <f>IF(J20-J21+J33-J34+J46-J47&gt;0,J20-J21+J33-J34+J46-J47,0)</f>
        <v>0</v>
      </c>
      <c r="K48" s="17">
        <f>IF(K20-K21+K33-K34+K46-K47&gt;0,K20-K21+K33-K34+K46-K47,0)</f>
        <v>0</v>
      </c>
    </row>
    <row r="49" spans="1:11" ht="12.75">
      <c r="A49" s="233" t="s">
        <v>52</v>
      </c>
      <c r="B49" s="234"/>
      <c r="C49" s="234"/>
      <c r="D49" s="234"/>
      <c r="E49" s="234"/>
      <c r="F49" s="234"/>
      <c r="G49" s="234"/>
      <c r="H49" s="234"/>
      <c r="I49" s="1">
        <v>40</v>
      </c>
      <c r="J49" s="17">
        <f>IF(J21-J20+J34-J33+J47-J46&gt;0,J21-J20+J34-J33+J47-J46,0)</f>
        <v>3939431</v>
      </c>
      <c r="K49" s="17">
        <f>IF(K21-K20+K34-K33+K47-K46&gt;0,K21-K20+K34-K33+K47-K46,0)</f>
        <v>4430289</v>
      </c>
    </row>
    <row r="50" spans="1:11" ht="12.75">
      <c r="A50" s="233" t="s">
        <v>123</v>
      </c>
      <c r="B50" s="234"/>
      <c r="C50" s="234"/>
      <c r="D50" s="234"/>
      <c r="E50" s="234"/>
      <c r="F50" s="234"/>
      <c r="G50" s="234"/>
      <c r="H50" s="234"/>
      <c r="I50" s="1">
        <v>41</v>
      </c>
      <c r="J50" s="127">
        <v>10419901</v>
      </c>
      <c r="K50" s="5">
        <v>9587510</v>
      </c>
    </row>
    <row r="51" spans="1:11" ht="12.75">
      <c r="A51" s="233" t="s">
        <v>131</v>
      </c>
      <c r="B51" s="234"/>
      <c r="C51" s="234"/>
      <c r="D51" s="234"/>
      <c r="E51" s="234"/>
      <c r="F51" s="234"/>
      <c r="G51" s="234"/>
      <c r="H51" s="234"/>
      <c r="I51" s="1">
        <v>42</v>
      </c>
      <c r="J51" s="5">
        <f>J48</f>
        <v>0</v>
      </c>
      <c r="K51" s="5">
        <f>K48</f>
        <v>0</v>
      </c>
    </row>
    <row r="52" spans="1:11" ht="12.75">
      <c r="A52" s="233" t="s">
        <v>132</v>
      </c>
      <c r="B52" s="234"/>
      <c r="C52" s="234"/>
      <c r="D52" s="234"/>
      <c r="E52" s="234"/>
      <c r="F52" s="234"/>
      <c r="G52" s="234"/>
      <c r="H52" s="234"/>
      <c r="I52" s="1">
        <v>43</v>
      </c>
      <c r="J52" s="5">
        <f>J49</f>
        <v>3939431</v>
      </c>
      <c r="K52" s="5">
        <f>K49</f>
        <v>4430289</v>
      </c>
    </row>
    <row r="53" spans="1:11" ht="12.75">
      <c r="A53" s="244" t="s">
        <v>133</v>
      </c>
      <c r="B53" s="245"/>
      <c r="C53" s="245"/>
      <c r="D53" s="245"/>
      <c r="E53" s="245"/>
      <c r="F53" s="245"/>
      <c r="G53" s="245"/>
      <c r="H53" s="245"/>
      <c r="I53" s="4">
        <v>44</v>
      </c>
      <c r="J53" s="19">
        <f>J50+J51-J52</f>
        <v>6480470</v>
      </c>
      <c r="K53" s="19">
        <f>K50+K51-K52</f>
        <v>5157221</v>
      </c>
    </row>
    <row r="54" ht="12.75">
      <c r="K54" s="125"/>
    </row>
    <row r="55" ht="12.75">
      <c r="K55" s="124"/>
    </row>
    <row r="56" spans="10:11" ht="12.75">
      <c r="J56" s="124"/>
      <c r="K56" s="124"/>
    </row>
    <row r="57" ht="12.75">
      <c r="K57" s="124"/>
    </row>
    <row r="58" ht="12.75">
      <c r="K58" s="124"/>
    </row>
  </sheetData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K7"/>
    <mergeCell ref="A8:H8"/>
    <mergeCell ref="A9:H9"/>
    <mergeCell ref="A4:K4"/>
    <mergeCell ref="A1:K1"/>
    <mergeCell ref="A2:K2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6:K38 J29:K31 J23:K27 J15:K18 J40:K44 K10:K12 J10:J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3:K53 J19:K21 J39:K39 J32:K34 J28:K28 J14:K14 J8:K9 J45:K49">
      <formula1>0</formula1>
    </dataValidation>
  </dataValidations>
  <printOptions/>
  <pageMargins left="0.75" right="0.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A46" sqref="A46:B46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1" width="9.57421875" style="26" bestFit="1" customWidth="1"/>
    <col min="12" max="16384" width="9.140625" style="26" customWidth="1"/>
  </cols>
  <sheetData>
    <row r="1" spans="1:12" ht="12.75">
      <c r="A1" s="288" t="s">
        <v>313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25"/>
    </row>
    <row r="2" spans="1:12" ht="15.75">
      <c r="A2" s="9"/>
      <c r="B2" s="24"/>
      <c r="C2" s="299" t="s">
        <v>222</v>
      </c>
      <c r="D2" s="299"/>
      <c r="E2" s="27">
        <v>40909</v>
      </c>
      <c r="F2" s="10" t="s">
        <v>192</v>
      </c>
      <c r="G2" s="300">
        <v>41090</v>
      </c>
      <c r="H2" s="301"/>
      <c r="I2" s="24"/>
      <c r="J2" s="24"/>
      <c r="K2" s="24"/>
      <c r="L2" s="28"/>
    </row>
    <row r="3" spans="1:11" ht="23.25">
      <c r="A3" s="302" t="s">
        <v>40</v>
      </c>
      <c r="B3" s="302"/>
      <c r="C3" s="302"/>
      <c r="D3" s="302"/>
      <c r="E3" s="302"/>
      <c r="F3" s="302"/>
      <c r="G3" s="302"/>
      <c r="H3" s="302"/>
      <c r="I3" s="31" t="s">
        <v>245</v>
      </c>
      <c r="J3" s="32" t="s">
        <v>114</v>
      </c>
      <c r="K3" s="32" t="s">
        <v>115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34">
        <v>2</v>
      </c>
      <c r="J4" s="33" t="s">
        <v>223</v>
      </c>
      <c r="K4" s="33" t="s">
        <v>224</v>
      </c>
    </row>
    <row r="5" spans="1:11" ht="12.75">
      <c r="A5" s="291" t="s">
        <v>225</v>
      </c>
      <c r="B5" s="292"/>
      <c r="C5" s="292"/>
      <c r="D5" s="292"/>
      <c r="E5" s="292"/>
      <c r="F5" s="292"/>
      <c r="G5" s="292"/>
      <c r="H5" s="292"/>
      <c r="I5" s="11">
        <v>1</v>
      </c>
      <c r="J5" s="12">
        <v>365478120</v>
      </c>
      <c r="K5" s="12">
        <v>365478120</v>
      </c>
    </row>
    <row r="6" spans="1:11" ht="12.75">
      <c r="A6" s="291" t="s">
        <v>226</v>
      </c>
      <c r="B6" s="292"/>
      <c r="C6" s="292"/>
      <c r="D6" s="292"/>
      <c r="E6" s="292"/>
      <c r="F6" s="292"/>
      <c r="G6" s="292"/>
      <c r="H6" s="292"/>
      <c r="I6" s="11">
        <v>2</v>
      </c>
      <c r="J6" s="13"/>
      <c r="K6" s="13"/>
    </row>
    <row r="7" spans="1:11" ht="12.75">
      <c r="A7" s="291" t="s">
        <v>227</v>
      </c>
      <c r="B7" s="292"/>
      <c r="C7" s="292"/>
      <c r="D7" s="292"/>
      <c r="E7" s="292"/>
      <c r="F7" s="292"/>
      <c r="G7" s="292"/>
      <c r="H7" s="292"/>
      <c r="I7" s="11">
        <v>3</v>
      </c>
      <c r="J7" s="13">
        <f>Bilanca!J72</f>
        <v>819826</v>
      </c>
      <c r="K7" s="13">
        <f>Bilanca!K72</f>
        <v>1457087</v>
      </c>
    </row>
    <row r="8" spans="1:11" ht="12.75">
      <c r="A8" s="291" t="s">
        <v>228</v>
      </c>
      <c r="B8" s="292"/>
      <c r="C8" s="292"/>
      <c r="D8" s="292"/>
      <c r="E8" s="292"/>
      <c r="F8" s="292"/>
      <c r="G8" s="292"/>
      <c r="H8" s="292"/>
      <c r="I8" s="11">
        <v>4</v>
      </c>
      <c r="J8" s="13">
        <f>Bilanca!J79</f>
        <v>-8227792</v>
      </c>
      <c r="K8" s="13">
        <f>Bilanca!K79</f>
        <v>-7563933</v>
      </c>
    </row>
    <row r="9" spans="1:11" ht="12.75">
      <c r="A9" s="291" t="s">
        <v>229</v>
      </c>
      <c r="B9" s="292"/>
      <c r="C9" s="292"/>
      <c r="D9" s="292"/>
      <c r="E9" s="292"/>
      <c r="F9" s="292"/>
      <c r="G9" s="292"/>
      <c r="H9" s="292"/>
      <c r="I9" s="11">
        <v>5</v>
      </c>
      <c r="J9" s="13">
        <f>Bilanca!J82</f>
        <v>11345709</v>
      </c>
      <c r="K9" s="13">
        <f>Bilanca!K82</f>
        <v>3163067</v>
      </c>
    </row>
    <row r="10" spans="1:11" ht="12.75">
      <c r="A10" s="291" t="s">
        <v>230</v>
      </c>
      <c r="B10" s="292"/>
      <c r="C10" s="292"/>
      <c r="D10" s="292"/>
      <c r="E10" s="292"/>
      <c r="F10" s="292"/>
      <c r="G10" s="292"/>
      <c r="H10" s="292"/>
      <c r="I10" s="11">
        <v>6</v>
      </c>
      <c r="J10" s="13"/>
      <c r="K10" s="13"/>
    </row>
    <row r="11" spans="1:11" ht="12.75">
      <c r="A11" s="291" t="s">
        <v>231</v>
      </c>
      <c r="B11" s="292"/>
      <c r="C11" s="292"/>
      <c r="D11" s="292"/>
      <c r="E11" s="292"/>
      <c r="F11" s="292"/>
      <c r="G11" s="292"/>
      <c r="H11" s="292"/>
      <c r="I11" s="11">
        <v>7</v>
      </c>
      <c r="J11" s="13"/>
      <c r="K11" s="13"/>
    </row>
    <row r="12" spans="1:11" ht="12.75">
      <c r="A12" s="291" t="s">
        <v>232</v>
      </c>
      <c r="B12" s="292"/>
      <c r="C12" s="292"/>
      <c r="D12" s="292"/>
      <c r="E12" s="292"/>
      <c r="F12" s="292"/>
      <c r="G12" s="292"/>
      <c r="H12" s="292"/>
      <c r="I12" s="11">
        <v>8</v>
      </c>
      <c r="J12" s="13"/>
      <c r="K12" s="13"/>
    </row>
    <row r="13" spans="1:11" ht="12.75">
      <c r="A13" s="291" t="s">
        <v>233</v>
      </c>
      <c r="B13" s="292"/>
      <c r="C13" s="292"/>
      <c r="D13" s="292"/>
      <c r="E13" s="292"/>
      <c r="F13" s="292"/>
      <c r="G13" s="292"/>
      <c r="H13" s="292"/>
      <c r="I13" s="11">
        <v>9</v>
      </c>
      <c r="J13" s="13"/>
      <c r="K13" s="13"/>
    </row>
    <row r="14" spans="1:11" ht="12.75">
      <c r="A14" s="293" t="s">
        <v>234</v>
      </c>
      <c r="B14" s="294"/>
      <c r="C14" s="294"/>
      <c r="D14" s="294"/>
      <c r="E14" s="294"/>
      <c r="F14" s="294"/>
      <c r="G14" s="294"/>
      <c r="H14" s="294"/>
      <c r="I14" s="11">
        <v>10</v>
      </c>
      <c r="J14" s="29">
        <f>SUM(J5:J13)</f>
        <v>369415863</v>
      </c>
      <c r="K14" s="29">
        <f>SUM(K5:K13)</f>
        <v>362534341</v>
      </c>
    </row>
    <row r="15" spans="1:11" ht="12.75">
      <c r="A15" s="291" t="s">
        <v>235</v>
      </c>
      <c r="B15" s="292"/>
      <c r="C15" s="292"/>
      <c r="D15" s="292"/>
      <c r="E15" s="292"/>
      <c r="F15" s="292"/>
      <c r="G15" s="292"/>
      <c r="H15" s="292"/>
      <c r="I15" s="11">
        <v>11</v>
      </c>
      <c r="J15" s="13"/>
      <c r="K15" s="13"/>
    </row>
    <row r="16" spans="1:11" ht="12.75">
      <c r="A16" s="291" t="s">
        <v>236</v>
      </c>
      <c r="B16" s="292"/>
      <c r="C16" s="292"/>
      <c r="D16" s="292"/>
      <c r="E16" s="292"/>
      <c r="F16" s="292"/>
      <c r="G16" s="292"/>
      <c r="H16" s="292"/>
      <c r="I16" s="11">
        <v>12</v>
      </c>
      <c r="J16" s="13"/>
      <c r="K16" s="13"/>
    </row>
    <row r="17" spans="1:11" ht="12.75">
      <c r="A17" s="291" t="s">
        <v>237</v>
      </c>
      <c r="B17" s="292"/>
      <c r="C17" s="292"/>
      <c r="D17" s="292"/>
      <c r="E17" s="292"/>
      <c r="F17" s="292"/>
      <c r="G17" s="292"/>
      <c r="H17" s="292"/>
      <c r="I17" s="11">
        <v>13</v>
      </c>
      <c r="J17" s="13"/>
      <c r="K17" s="13"/>
    </row>
    <row r="18" spans="1:11" ht="12.75">
      <c r="A18" s="291" t="s">
        <v>238</v>
      </c>
      <c r="B18" s="292"/>
      <c r="C18" s="292"/>
      <c r="D18" s="292"/>
      <c r="E18" s="292"/>
      <c r="F18" s="292"/>
      <c r="G18" s="292"/>
      <c r="H18" s="292"/>
      <c r="I18" s="11">
        <v>14</v>
      </c>
      <c r="J18" s="13"/>
      <c r="K18" s="13"/>
    </row>
    <row r="19" spans="1:11" ht="12.75">
      <c r="A19" s="291" t="s">
        <v>239</v>
      </c>
      <c r="B19" s="292"/>
      <c r="C19" s="292"/>
      <c r="D19" s="292"/>
      <c r="E19" s="292"/>
      <c r="F19" s="292"/>
      <c r="G19" s="292"/>
      <c r="H19" s="292"/>
      <c r="I19" s="11">
        <v>15</v>
      </c>
      <c r="J19" s="13"/>
      <c r="K19" s="13"/>
    </row>
    <row r="20" spans="1:11" ht="12.75">
      <c r="A20" s="291" t="s">
        <v>240</v>
      </c>
      <c r="B20" s="292"/>
      <c r="C20" s="292"/>
      <c r="D20" s="292"/>
      <c r="E20" s="292"/>
      <c r="F20" s="292"/>
      <c r="G20" s="292"/>
      <c r="H20" s="292"/>
      <c r="I20" s="11">
        <v>16</v>
      </c>
      <c r="J20" s="13"/>
      <c r="K20" s="13"/>
    </row>
    <row r="21" spans="1:11" ht="12.75">
      <c r="A21" s="293" t="s">
        <v>241</v>
      </c>
      <c r="B21" s="294"/>
      <c r="C21" s="294"/>
      <c r="D21" s="294"/>
      <c r="E21" s="294"/>
      <c r="F21" s="294"/>
      <c r="G21" s="294"/>
      <c r="H21" s="294"/>
      <c r="I21" s="11">
        <v>17</v>
      </c>
      <c r="J21" s="30">
        <f>SUM(J15:J20)</f>
        <v>0</v>
      </c>
      <c r="K21" s="30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2" t="s">
        <v>242</v>
      </c>
      <c r="B23" s="283"/>
      <c r="C23" s="283"/>
      <c r="D23" s="283"/>
      <c r="E23" s="283"/>
      <c r="F23" s="283"/>
      <c r="G23" s="283"/>
      <c r="H23" s="283"/>
      <c r="I23" s="14">
        <v>18</v>
      </c>
      <c r="J23" s="5">
        <v>369415863</v>
      </c>
      <c r="K23" s="12">
        <v>362534341</v>
      </c>
    </row>
    <row r="24" spans="1:11" ht="17.25" customHeight="1">
      <c r="A24" s="284" t="s">
        <v>243</v>
      </c>
      <c r="B24" s="285"/>
      <c r="C24" s="285"/>
      <c r="D24" s="285"/>
      <c r="E24" s="285"/>
      <c r="F24" s="285"/>
      <c r="G24" s="285"/>
      <c r="H24" s="285"/>
      <c r="I24" s="15">
        <v>19</v>
      </c>
      <c r="J24" s="128">
        <v>162677</v>
      </c>
      <c r="K24" s="30">
        <v>23528</v>
      </c>
    </row>
    <row r="25" spans="1:11" ht="30" customHeight="1">
      <c r="A25" s="286" t="s">
        <v>244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 J23: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304" t="s">
        <v>221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305" t="s">
        <v>254</v>
      </c>
      <c r="B4" s="306"/>
      <c r="C4" s="306"/>
      <c r="D4" s="306"/>
      <c r="E4" s="306"/>
      <c r="F4" s="306"/>
      <c r="G4" s="306"/>
      <c r="H4" s="306"/>
      <c r="I4" s="306"/>
      <c r="J4" s="307"/>
    </row>
    <row r="5" spans="1:10" ht="12.75" customHeight="1">
      <c r="A5" s="308"/>
      <c r="B5" s="309"/>
      <c r="C5" s="309"/>
      <c r="D5" s="309"/>
      <c r="E5" s="309"/>
      <c r="F5" s="309"/>
      <c r="G5" s="309"/>
      <c r="H5" s="309"/>
      <c r="I5" s="309"/>
      <c r="J5" s="310"/>
    </row>
    <row r="6" spans="1:10" ht="12.75" customHeight="1">
      <c r="A6" s="308"/>
      <c r="B6" s="309"/>
      <c r="C6" s="309"/>
      <c r="D6" s="309"/>
      <c r="E6" s="309"/>
      <c r="F6" s="309"/>
      <c r="G6" s="309"/>
      <c r="H6" s="309"/>
      <c r="I6" s="309"/>
      <c r="J6" s="310"/>
    </row>
    <row r="7" spans="1:10" ht="12.75" customHeight="1">
      <c r="A7" s="308"/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 customHeight="1">
      <c r="A8" s="308"/>
      <c r="B8" s="309"/>
      <c r="C8" s="309"/>
      <c r="D8" s="309"/>
      <c r="E8" s="309"/>
      <c r="F8" s="309"/>
      <c r="G8" s="309"/>
      <c r="H8" s="309"/>
      <c r="I8" s="309"/>
      <c r="J8" s="310"/>
    </row>
    <row r="9" spans="1:10" ht="12.75" customHeight="1">
      <c r="A9" s="308"/>
      <c r="B9" s="309"/>
      <c r="C9" s="309"/>
      <c r="D9" s="309"/>
      <c r="E9" s="309"/>
      <c r="F9" s="309"/>
      <c r="G9" s="309"/>
      <c r="H9" s="309"/>
      <c r="I9" s="309"/>
      <c r="J9" s="310"/>
    </row>
    <row r="10" spans="1:10" ht="12.75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2013-07-29T09:09:52Z</cp:lastPrinted>
  <dcterms:created xsi:type="dcterms:W3CDTF">2008-10-17T11:51:54Z</dcterms:created>
  <dcterms:modified xsi:type="dcterms:W3CDTF">2013-07-29T09:17:50Z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