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<sst xmlns="http://schemas.openxmlformats.org/spreadsheetml/2006/main" count="413" uniqueCount="356">
  <si>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</si>
  <si>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</si>
  <si>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</si>
  <si>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</si>
  <si>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</si>
  <si>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</si>
  <si>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</si>
  <si>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</si>
  <si>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</si>
  <si>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</si>
  <si>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</si>
  <si>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</si>
  <si>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</si>
  <si>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</si>
  <si>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</si>
  <si>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</si>
  <si>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</si>
  <si>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</si>
  <si>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</si>
  <si>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</si>
  <si>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</si>
  <si>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</si>
  <si>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</si>
  <si>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</si>
  <si>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</si>
  <si>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</si>
  <si>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</si>
  <si>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</si>
  <si>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</si>
  <si>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</si>
  <si>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</si>
  <si>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</si>
  <si>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</si>
  <si>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</si>
  <si>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</si>
  <si>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</si>
  <si>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</si>
  <si>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</si>
  <si>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</si>
  <si>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</si>
  <si>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</si>
  <si>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</si>
  <si>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</si>
  <si>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</si>
  <si>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</si>
  <si>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</si>
  <si>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</si>
  <si>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</si>
  <si>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</si>
  <si>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</si>
  <si>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</si>
  <si>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</si>
  <si>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</si>
  <si>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</si>
  <si>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</si>
  <si>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</si>
  <si>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</si>
  <si>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</si>
  <si>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</si>
  <si>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</si>
  <si>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</si>
  <si>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</si>
  <si>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</si>
  <si>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</si>
  <si>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</si>
  <si>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</si>
  <si>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</si>
  <si>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</si>
  <si>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</si>
  <si>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</si>
  <si>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</si>
  <si>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</si>
  <si>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</si>
  <si>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</si>
  <si>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</si>
  <si>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</si>
  <si>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</si>
  <si>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</si>
  <si>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</si>
  <si>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</si>
  <si>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</si>
  <si>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</si>
  <si>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</si>
  <si>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</si>
  <si>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</si>
  <si>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</si>
  <si>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</si>
  <si>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</si>
  <si>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</si>
  <si>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</si>
  <si>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</si>
  <si>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</si>
  <si>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</si>
  <si>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</si>
  <si>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</si>
  <si>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</si>
  <si>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</si>
  <si>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</si>
  <si>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</si>
  <si>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</si>
  <si>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</si>
  <si>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</si>
  <si>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</si>
  <si>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</si>
  <si>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</si>
  <si>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</si>
  <si>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</si>
  <si>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</si>
  <si>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</si>
  <si>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</si>
  <si>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</si>
  <si>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</si>
  <si>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</si>
  <si>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</si>
  <si>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</si>
  <si>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</si>
  <si>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</si>
  <si>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</si>
  <si>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</si>
  <si>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</si>
  <si>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</si>
  <si>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</si>
  <si>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</si>
  <si>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</si>
  <si>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</si>
  <si>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</si>
  <si>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</si>
  <si>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</si>
  <si>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</si>
  <si>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</si>
  <si>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</si>
  <si>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</si>
  <si>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</si>
  <si>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</si>
  <si>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</si>
  <si>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</si>
  <si>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</si>
  <si>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</si>
  <si>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</si>
  <si>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</si>
  <si>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</si>
  <si>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</si>
  <si>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</si>
  <si>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</si>
  <si>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</si>
  <si>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</si>
  <si>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</si>
  <si>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</si>
  <si>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</si>
  <si>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</si>
  <si>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</si>
  <si>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</si>
  <si>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</si>
  <si>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</si>
  <si>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</si>
  <si>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</si>
  <si>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</si>
  <si>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</si>
  <si>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</si>
  <si>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</si>
  <si>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</si>
  <si>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</si>
  <si>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</si>
  <si>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</si>
  <si>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</si>
  <si>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</si>
  <si>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</si>
  <si>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</si>
  <si>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</si>
  <si>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</si>
  <si>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</si>
  <si>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</si>
  <si>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</si>
  <si>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</si>
  <si>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</si>
  <si>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</si>
  <si>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</si>
  <si>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</si>
  <si>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</si>
  <si>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</si>
  <si>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</si>
  <si>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</si>
  <si>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</si>
  <si>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</si>
  <si>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</si>
  <si>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</si>
  <si>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</si>
  <si>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</si>
  <si>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</si>
  <si>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</si>
  <si>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</si>
  <si>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</si>
  <si>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</si>
  <si>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</si>
  <si>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</si>
  <si>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</si>
  <si>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</si>
  <si>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</si>
  <si>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</si>
  <si>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</si>
  <si>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</si>
  <si>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</si>
  <si>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</si>
  <si>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</si>
  <si>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</si>
  <si>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</si>
  <si>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</si>
  <si>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</si>
  <si>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</si>
  <si>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</si>
  <si>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</si>
  <si>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</si>
  <si>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</si>
  <si>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</si>
  <si>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</si>
  <si>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</si>
  <si>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</si>
  <si>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</si>
  <si>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</si>
  <si>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</si>
  <si>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</si>
  <si>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</si>
  <si>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</si>
  <si>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</si>
  <si>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</si>
  <si>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</si>
  <si>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</si>
  <si>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</si>
  <si>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</si>
  <si>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</si>
  <si>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</si>
  <si>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</si>
  <si>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</si>
  <si>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</si>
  <si>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</si>
  <si>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</si>
  <si>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</si>
  <si>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</si>
  <si>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</si>
  <si>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</si>
  <si>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</si>
  <si>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</si>
  <si>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</si>
  <si>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</si>
  <si>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</si>
  <si>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</si>
  <si>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</si>
  <si>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</si>
  <si>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</si>
  <si>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</si>
  <si>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</si>
  <si>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</si>
  <si>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</si>
  <si>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</si>
  <si>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</si>
  <si>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</si>
  <si>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</si>
  <si>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</si>
  <si>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</si>
  <si>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</si>
  <si>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</si>
  <si>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</si>
  <si>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</si>
  <si>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</si>
  <si>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</si>
  <si>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</si>
  <si>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</si>
  <si>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</si>
  <si>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</si>
  <si>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</si>
  <si>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</si>
  <si>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</si>
  <si>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</si>
  <si>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</si>
  <si>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</si>
  <si>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</si>
  <si>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</si>
  <si>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</si>
  <si>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</si>
  <si>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</si>
  <si>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</si>
  <si>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</si>
  <si>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</si>
  <si>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</si>
  <si>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</si>
  <si>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</si>
  <si>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</si>
  <si>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</si>
  <si>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</si>
  <si>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</si>
  <si>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</si>
  <si>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</si>
  <si>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</si>
  <si>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</si>
  <si>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</si>
  <si>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</si>
  <si>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</si>
  <si>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</si>
  <si>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</si>
  <si>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</si>
  <si>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</si>
  <si>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</si>
  <si>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</si>
  <si>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</si>
  <si>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</si>
  <si>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</si>
  <si>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</si>
  <si>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Splitsko-dalmatinska</t>
  </si>
  <si>
    <t>DA</t>
  </si>
  <si>
    <t>5813</t>
  </si>
  <si>
    <t xml:space="preserve">DUBROVAČKI VJESNIK d.o.o. </t>
  </si>
  <si>
    <t>DUBROVNIK</t>
  </si>
  <si>
    <t>ŠIBENSKI LIST d.o.o.</t>
  </si>
  <si>
    <t>ŠIBENIK</t>
  </si>
  <si>
    <t>MB 3303837 OIB 71342575080</t>
  </si>
  <si>
    <t>MB 03158675 OIB 94202251484</t>
  </si>
  <si>
    <t>Anica Suvaljko</t>
  </si>
  <si>
    <t>021 352 756</t>
  </si>
  <si>
    <t>021 352 782</t>
  </si>
  <si>
    <t>anica.suvaljko@slobodnadalmacija.hr</t>
  </si>
  <si>
    <t>Miroslav Ivić, Zoran Krželj</t>
  </si>
  <si>
    <t>AOP
oznaka</t>
  </si>
  <si>
    <t>DODATAK BILANCI (popunjava poduzetnik koji sastavlja konsolidirani godišnji financijski izvještaj)</t>
  </si>
  <si>
    <r>
      <t xml:space="preserve">B)  DUGOTRAJNA IMOVINA </t>
    </r>
    <r>
      <rPr>
        <sz val="8"/>
        <rFont val="Arial"/>
        <family val="2"/>
      </rPr>
      <t>(003+010+020+029+033)</t>
    </r>
  </si>
  <si>
    <r>
      <t xml:space="preserve">C)  KRATKOTRAJNA IMOVINA </t>
    </r>
    <r>
      <rPr>
        <sz val="8"/>
        <rFont val="Arial"/>
        <family val="2"/>
      </rPr>
      <t>(035+043+050+058)</t>
    </r>
  </si>
  <si>
    <r>
      <t xml:space="preserve">E)  UKUPNO AKTIVA </t>
    </r>
    <r>
      <rPr>
        <sz val="8"/>
        <rFont val="Arial"/>
        <family val="2"/>
      </rPr>
      <t>(001+002+034+059)</t>
    </r>
  </si>
  <si>
    <r>
      <t xml:space="preserve">A)  KAPITAL I REZERVE </t>
    </r>
    <r>
      <rPr>
        <sz val="8"/>
        <rFont val="Arial"/>
        <family val="2"/>
      </rPr>
      <t>(063+064+065+071+072+075+078)</t>
    </r>
  </si>
  <si>
    <r>
      <t xml:space="preserve">B)  REZERVIRANJA </t>
    </r>
    <r>
      <rPr>
        <sz val="8"/>
        <rFont val="Arial"/>
        <family val="2"/>
      </rPr>
      <t>(080 do 082)</t>
    </r>
  </si>
  <si>
    <r>
      <t xml:space="preserve">C)  DUGOROČNE OBVEZE </t>
    </r>
    <r>
      <rPr>
        <sz val="8"/>
        <rFont val="Arial"/>
        <family val="2"/>
      </rPr>
      <t>(084 do 092)</t>
    </r>
  </si>
  <si>
    <r>
      <t xml:space="preserve">D)  KRATKOROČNE OBVEZE </t>
    </r>
    <r>
      <rPr>
        <sz val="8"/>
        <rFont val="Arial"/>
        <family val="2"/>
      </rPr>
      <t>(094 do 105)</t>
    </r>
  </si>
  <si>
    <r>
      <t xml:space="preserve">F) UKUPNO – PASIVA </t>
    </r>
    <r>
      <rPr>
        <sz val="8"/>
        <rFont val="Arial"/>
        <family val="2"/>
      </rPr>
      <t>(062+079+083+093+106)</t>
    </r>
  </si>
  <si>
    <t>3.</t>
  </si>
  <si>
    <t>4.</t>
  </si>
  <si>
    <t>5.</t>
  </si>
  <si>
    <t>Rbr. bilješke</t>
  </si>
  <si>
    <r>
      <t xml:space="preserve">I. POSLOVNI PRIHODI </t>
    </r>
    <r>
      <rPr>
        <sz val="8"/>
        <rFont val="Arial"/>
        <family val="2"/>
      </rPr>
      <t>(112+113)</t>
    </r>
  </si>
  <si>
    <r>
      <t xml:space="preserve">II. POSLOVNI RASHODI </t>
    </r>
    <r>
      <rPr>
        <sz val="8"/>
        <rFont val="Arial"/>
        <family val="2"/>
      </rPr>
      <t>(115+116+120+124+125+126+129+130)</t>
    </r>
  </si>
  <si>
    <r>
      <t xml:space="preserve">    2. Materijalni troškovi </t>
    </r>
    <r>
      <rPr>
        <sz val="8"/>
        <rFont val="Arial"/>
        <family val="2"/>
      </rPr>
      <t>(117 do 119)</t>
    </r>
  </si>
  <si>
    <r>
      <t xml:space="preserve">   3. Troškovi osoblja </t>
    </r>
    <r>
      <rPr>
        <sz val="8"/>
        <rFont val="Arial"/>
        <family val="2"/>
      </rPr>
      <t>(121 do 123)</t>
    </r>
  </si>
  <si>
    <r>
      <t xml:space="preserve">   6. Vrijednosno usklađivanje </t>
    </r>
    <r>
      <rPr>
        <sz val="8"/>
        <rFont val="Arial"/>
        <family val="2"/>
      </rPr>
      <t>(127+128)</t>
    </r>
  </si>
  <si>
    <r>
      <t xml:space="preserve">III. FINANCIJSKI PRIHODI </t>
    </r>
    <r>
      <rPr>
        <sz val="8"/>
        <rFont val="Arial"/>
        <family val="2"/>
      </rPr>
      <t>(132 do 136)</t>
    </r>
  </si>
  <si>
    <r>
      <t xml:space="preserve">IV. FINANCIJSKI RASHODI </t>
    </r>
    <r>
      <rPr>
        <sz val="8"/>
        <rFont val="Arial"/>
        <family val="2"/>
      </rPr>
      <t>(138 do 141)</t>
    </r>
  </si>
  <si>
    <r>
      <t xml:space="preserve">IX.  UKUPNI PRIHODI </t>
    </r>
    <r>
      <rPr>
        <sz val="8"/>
        <rFont val="Arial"/>
        <family val="2"/>
      </rPr>
      <t>(111+131+142 + 144)</t>
    </r>
  </si>
  <si>
    <r>
      <t xml:space="preserve">X.   UKUPNI RASHODI </t>
    </r>
    <r>
      <rPr>
        <sz val="8"/>
        <rFont val="Arial"/>
        <family val="2"/>
      </rPr>
      <t>(114+137+143 + 145)</t>
    </r>
  </si>
  <si>
    <r>
      <t xml:space="preserve">XI.  DOBIT ILI GUBITAK PRIJE OPOREZIVANJA </t>
    </r>
    <r>
      <rPr>
        <sz val="8"/>
        <rFont val="Arial"/>
        <family val="2"/>
      </rPr>
      <t>(146-147)</t>
    </r>
  </si>
  <si>
    <r>
      <t xml:space="preserve">XIII. DOBIT ILI GUBITAK RAZDOBLJA </t>
    </r>
    <r>
      <rPr>
        <sz val="8"/>
        <rFont val="Arial"/>
        <family val="2"/>
      </rPr>
      <t>(148-151)</t>
    </r>
  </si>
  <si>
    <r>
      <t xml:space="preserve">II. OSTALA SVEOBUHVATNA DOBIT/GUBITAK PRIJE POREZA </t>
    </r>
    <r>
      <rPr>
        <sz val="8"/>
        <rFont val="Arial"/>
        <family val="2"/>
      </rPr>
      <t>(159 do 165)</t>
    </r>
  </si>
  <si>
    <r>
      <t>IV. NETO OSTALA SVEOBUHVATNA DOBIT ILI GUBITAK
      RAZDOBLJA</t>
    </r>
    <r>
      <rPr>
        <sz val="8"/>
        <rFont val="Arial"/>
        <family val="2"/>
      </rPr>
      <t xml:space="preserve"> (158-166)</t>
    </r>
  </si>
  <si>
    <t xml:space="preserve">1. Revidirani godišnji financijski izvještaji s revizorskim izvješćem </t>
  </si>
  <si>
    <t>AKTIVA</t>
  </si>
  <si>
    <t>1.1.2012.</t>
  </si>
  <si>
    <t>31.12.2012.</t>
  </si>
  <si>
    <t>stanje na dan 31.12.2012.</t>
  </si>
  <si>
    <t>Obveznik: 35075764438 SLOBODNA DALMACIJA d.d. - GRUPA</t>
  </si>
  <si>
    <t>u razdoblju 1.1.2012. do 31.12.2012.</t>
  </si>
  <si>
    <t>u razdoblju od 1.1.2012.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</si>
</sst>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24" borderId="12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1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2" fillId="21" borderId="14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/>
    </xf>
    <xf numFmtId="49" fontId="6" fillId="21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63">
      <alignment vertical="top"/>
      <protection/>
    </xf>
    <xf numFmtId="0" fontId="11" fillId="0" borderId="0" xfId="63" applyAlignment="1">
      <alignment/>
      <protection/>
    </xf>
    <xf numFmtId="0" fontId="14" fillId="0" borderId="0" xfId="63" applyFont="1" applyAlignment="1">
      <alignment/>
      <protection/>
    </xf>
    <xf numFmtId="0" fontId="1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21" borderId="16" xfId="0" applyFont="1" applyFill="1" applyBorder="1" applyAlignment="1" applyProtection="1">
      <alignment horizontal="center" vertical="center" wrapText="1"/>
      <protection hidden="1"/>
    </xf>
    <xf numFmtId="0" fontId="6" fillId="21" borderId="14" xfId="0" applyFont="1" applyFill="1" applyBorder="1" applyAlignment="1" applyProtection="1">
      <alignment horizontal="center" vertical="center" wrapText="1"/>
      <protection hidden="1"/>
    </xf>
    <xf numFmtId="0" fontId="6" fillId="21" borderId="15" xfId="0" applyFont="1" applyFill="1" applyBorder="1" applyAlignment="1" applyProtection="1">
      <alignment horizontal="center" vertical="center" wrapText="1"/>
      <protection hidden="1"/>
    </xf>
    <xf numFmtId="0" fontId="6" fillId="21" borderId="15" xfId="0" applyFont="1" applyFill="1" applyBorder="1" applyAlignment="1" applyProtection="1">
      <alignment horizontal="center" vertical="center"/>
      <protection hidden="1"/>
    </xf>
    <xf numFmtId="167" fontId="6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24" borderId="18" xfId="0" applyNumberFormat="1" applyFont="1" applyFill="1" applyBorder="1" applyAlignment="1" applyProtection="1">
      <alignment vertical="center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167" fontId="6" fillId="0" borderId="1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0" fontId="6" fillId="0" borderId="0" xfId="63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63" applyFont="1" applyAlignment="1">
      <alignment wrapText="1"/>
      <protection/>
    </xf>
    <xf numFmtId="0" fontId="1" fillId="0" borderId="0" xfId="0" applyFont="1" applyAlignment="1">
      <alignment/>
    </xf>
    <xf numFmtId="0" fontId="6" fillId="0" borderId="0" xfId="63" applyFont="1" applyFill="1" applyBorder="1" applyAlignment="1" applyProtection="1">
      <alignment horizontal="center" vertical="center"/>
      <protection hidden="1"/>
    </xf>
    <xf numFmtId="14" fontId="6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1" fillId="0" borderId="0" xfId="63" applyFont="1" applyBorder="1" applyAlignment="1">
      <alignment wrapText="1"/>
      <protection/>
    </xf>
    <xf numFmtId="0" fontId="6" fillId="21" borderId="21" xfId="0" applyFont="1" applyFill="1" applyBorder="1" applyAlignment="1">
      <alignment horizontal="center" vertical="center" wrapText="1"/>
    </xf>
    <xf numFmtId="49" fontId="6" fillId="21" borderId="15" xfId="0" applyNumberFormat="1" applyFont="1" applyFill="1" applyBorder="1" applyAlignment="1">
      <alignment horizontal="center" vertical="center" wrapText="1"/>
    </xf>
    <xf numFmtId="49" fontId="6" fillId="21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1" xfId="0" applyNumberFormat="1" applyFont="1" applyFill="1" applyBorder="1" applyAlignment="1" applyProtection="1">
      <alignment vertical="center"/>
      <protection hidden="1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0" fontId="0" fillId="0" borderId="0" xfId="58" applyFont="1" applyBorder="1" applyAlignment="1" applyProtection="1">
      <alignment wrapText="1"/>
      <protection hidden="1"/>
    </xf>
    <xf numFmtId="0" fontId="0" fillId="0" borderId="0" xfId="58" applyFont="1" applyAlignment="1">
      <alignment/>
      <protection/>
    </xf>
    <xf numFmtId="14" fontId="9" fillId="24" borderId="22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58" applyFont="1" applyFill="1" applyBorder="1" applyAlignment="1" applyProtection="1">
      <alignment horizontal="center" vertical="center"/>
      <protection hidden="1" locked="0"/>
    </xf>
    <xf numFmtId="0" fontId="9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horizontal="left" vertical="center" wrapText="1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 horizontal="left" vertical="center" wrapText="1"/>
      <protection hidden="1"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/>
      <protection hidden="1"/>
    </xf>
    <xf numFmtId="0" fontId="33" fillId="0" borderId="0" xfId="58" applyFont="1" applyBorder="1" applyAlignment="1" applyProtection="1">
      <alignment horizontal="right" vertical="center" wrapText="1"/>
      <protection hidden="1"/>
    </xf>
    <xf numFmtId="0" fontId="33" fillId="0" borderId="0" xfId="58" applyFont="1" applyAlignment="1" applyProtection="1">
      <alignment horizontal="right"/>
      <protection hidden="1"/>
    </xf>
    <xf numFmtId="0" fontId="3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33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Alignment="1" applyProtection="1">
      <alignment horizontal="right"/>
      <protection hidden="1"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 vertical="top"/>
      <protection hidden="1"/>
    </xf>
    <xf numFmtId="1" fontId="9" fillId="24" borderId="24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right"/>
      <protection hidden="1"/>
    </xf>
    <xf numFmtId="0" fontId="9" fillId="0" borderId="0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/>
      <protection hidden="1"/>
    </xf>
    <xf numFmtId="3" fontId="9" fillId="24" borderId="24" xfId="58" applyNumberFormat="1" applyFont="1" applyFill="1" applyBorder="1" applyAlignment="1" applyProtection="1">
      <alignment horizontal="right" vertical="center"/>
      <protection hidden="1" locked="0"/>
    </xf>
    <xf numFmtId="0" fontId="9" fillId="24" borderId="24" xfId="58" applyFont="1" applyFill="1" applyBorder="1" applyAlignment="1" applyProtection="1">
      <alignment horizontal="center" vertical="center"/>
      <protection hidden="1" locked="0"/>
    </xf>
    <xf numFmtId="0" fontId="9" fillId="0" borderId="0" xfId="58" applyFont="1" applyBorder="1" applyAlignment="1" applyProtection="1">
      <alignment vertical="top"/>
      <protection hidden="1"/>
    </xf>
    <xf numFmtId="0" fontId="0" fillId="0" borderId="0" xfId="58" applyFont="1" applyAlignment="1" applyProtection="1">
      <alignment/>
      <protection hidden="1"/>
    </xf>
    <xf numFmtId="49" fontId="9" fillId="24" borderId="24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Fill="1" applyBorder="1" applyAlignment="1" applyProtection="1">
      <alignment/>
      <protection hidden="1"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Alignment="1" applyProtection="1">
      <alignment horizontal="left" vertical="top" indent="2"/>
      <protection hidden="1"/>
    </xf>
    <xf numFmtId="0" fontId="0" fillId="0" borderId="0" xfId="58" applyFont="1" applyAlignment="1" applyProtection="1">
      <alignment horizontal="left" vertical="top" wrapText="1" indent="2"/>
      <protection hidden="1"/>
    </xf>
    <xf numFmtId="0" fontId="0" fillId="0" borderId="0" xfId="58" applyFont="1" applyBorder="1" applyAlignment="1" applyProtection="1">
      <alignment horizontal="right" vertical="top"/>
      <protection hidden="1"/>
    </xf>
    <xf numFmtId="0" fontId="9" fillId="24" borderId="0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>
      <alignment/>
      <protection/>
    </xf>
    <xf numFmtId="49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0" xfId="58" applyNumberFormat="1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25" xfId="58" applyFont="1" applyBorder="1" applyAlignment="1" applyProtection="1">
      <alignment/>
      <protection hidden="1"/>
    </xf>
    <xf numFmtId="0" fontId="0" fillId="0" borderId="0" xfId="58" applyFont="1" applyAlignment="1" applyProtection="1">
      <alignment vertical="top"/>
      <protection hidden="1"/>
    </xf>
    <xf numFmtId="0" fontId="0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35" fillId="0" borderId="0" xfId="58" applyFont="1" applyBorder="1" applyAlignment="1" applyProtection="1">
      <alignment vertical="center"/>
      <protection hidden="1"/>
    </xf>
    <xf numFmtId="0" fontId="35" fillId="0" borderId="0" xfId="57" applyFont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0" fillId="0" borderId="0" xfId="58" applyFont="1" applyAlignment="1" applyProtection="1">
      <alignment horizontal="left"/>
      <protection hidden="1"/>
    </xf>
    <xf numFmtId="0" fontId="35" fillId="0" borderId="0" xfId="58" applyFont="1" applyBorder="1" applyAlignment="1" applyProtection="1">
      <alignment/>
      <protection hidden="1"/>
    </xf>
    <xf numFmtId="0" fontId="1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 applyProtection="1">
      <alignment horizontal="left"/>
      <protection hidden="1"/>
    </xf>
    <xf numFmtId="0" fontId="35" fillId="0" borderId="0" xfId="58" applyFont="1" applyAlignment="1" applyProtection="1">
      <alignment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9" fillId="0" borderId="0" xfId="58" applyFont="1" applyAlignment="1" applyProtection="1">
      <alignment vertical="center"/>
      <protection hidden="1"/>
    </xf>
    <xf numFmtId="0" fontId="0" fillId="0" borderId="26" xfId="58" applyFont="1" applyBorder="1" applyAlignment="1" applyProtection="1">
      <alignment/>
      <protection hidden="1"/>
    </xf>
    <xf numFmtId="0" fontId="0" fillId="0" borderId="26" xfId="58" applyFont="1" applyBorder="1" applyAlignment="1">
      <alignment/>
      <protection/>
    </xf>
    <xf numFmtId="0" fontId="0" fillId="0" borderId="0" xfId="58" applyFont="1" applyFill="1" applyBorder="1" applyAlignment="1" applyProtection="1">
      <alignment horizontal="right" vertical="top" wrapText="1"/>
      <protection hidden="1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25" xfId="58" applyFont="1" applyBorder="1" applyAlignment="1" applyProtection="1">
      <alignment horizontal="center"/>
      <protection hidden="1"/>
    </xf>
    <xf numFmtId="0" fontId="9" fillId="0" borderId="20" xfId="58" applyFont="1" applyBorder="1" applyAlignment="1" applyProtection="1">
      <alignment horizontal="left" vertical="center"/>
      <protection hidden="1" locked="0"/>
    </xf>
    <xf numFmtId="0" fontId="9" fillId="24" borderId="27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0" fillId="0" borderId="20" xfId="58" applyFont="1" applyBorder="1" applyAlignment="1">
      <alignment horizontal="left"/>
      <protection/>
    </xf>
    <xf numFmtId="0" fontId="0" fillId="0" borderId="28" xfId="58" applyFont="1" applyBorder="1" applyAlignment="1">
      <alignment horizontal="left"/>
      <protection/>
    </xf>
    <xf numFmtId="0" fontId="0" fillId="0" borderId="20" xfId="58" applyFont="1" applyBorder="1" applyAlignment="1">
      <alignment/>
      <protection/>
    </xf>
    <xf numFmtId="0" fontId="0" fillId="0" borderId="28" xfId="58" applyFont="1" applyBorder="1" applyAlignment="1">
      <alignment/>
      <protection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29" xfId="58" applyFont="1" applyBorder="1" applyAlignment="1">
      <alignment/>
      <protection/>
    </xf>
    <xf numFmtId="0" fontId="35" fillId="0" borderId="0" xfId="57" applyFont="1" applyBorder="1" applyAlignment="1" applyProtection="1">
      <alignment horizontal="left" vertical="center"/>
      <protection hidden="1"/>
    </xf>
    <xf numFmtId="49" fontId="9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28" xfId="58" applyNumberFormat="1" applyFont="1" applyBorder="1" applyAlignment="1" applyProtection="1">
      <alignment horizontal="center" vertical="center"/>
      <protection hidden="1" locked="0"/>
    </xf>
    <xf numFmtId="0" fontId="9" fillId="24" borderId="27" xfId="58" applyFont="1" applyFill="1" applyBorder="1" applyAlignment="1" applyProtection="1">
      <alignment horizontal="left" vertical="center"/>
      <protection hidden="1" locked="0"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0" fontId="0" fillId="0" borderId="0" xfId="58" applyFont="1" applyAlignment="1" applyProtection="1">
      <alignment horizontal="right" vertical="center" wrapText="1"/>
      <protection hidden="1"/>
    </xf>
    <xf numFmtId="0" fontId="0" fillId="0" borderId="30" xfId="58" applyFont="1" applyBorder="1" applyAlignment="1" applyProtection="1">
      <alignment horizontal="right" wrapText="1"/>
      <protection hidden="1"/>
    </xf>
    <xf numFmtId="49" fontId="4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9" fillId="0" borderId="20" xfId="58" applyNumberFormat="1" applyFont="1" applyBorder="1" applyAlignment="1" applyProtection="1">
      <alignment horizontal="left" vertical="center"/>
      <protection hidden="1" locked="0"/>
    </xf>
    <xf numFmtId="49" fontId="9" fillId="0" borderId="28" xfId="58" applyNumberFormat="1" applyFont="1" applyBorder="1" applyAlignment="1" applyProtection="1">
      <alignment horizontal="left" vertical="center"/>
      <protection hidden="1" locked="0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30" xfId="58" applyFont="1" applyBorder="1" applyAlignment="1" applyProtection="1">
      <alignment horizontal="right"/>
      <protection hidden="1"/>
    </xf>
    <xf numFmtId="49" fontId="9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0" fillId="0" borderId="28" xfId="58" applyFont="1" applyBorder="1" applyAlignment="1">
      <alignment horizontal="left" vertical="center"/>
      <protection/>
    </xf>
    <xf numFmtId="0" fontId="34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29" xfId="58" applyFont="1" applyBorder="1" applyAlignment="1" applyProtection="1">
      <alignment horizontal="center" vertical="top"/>
      <protection hidden="1"/>
    </xf>
    <xf numFmtId="0" fontId="0" fillId="0" borderId="29" xfId="58" applyFont="1" applyBorder="1" applyAlignment="1">
      <alignment horizontal="center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Font="1" applyAlignment="1">
      <alignment horizontal="center"/>
      <protection/>
    </xf>
    <xf numFmtId="0" fontId="4" fillId="24" borderId="27" xfId="53" applyFont="1" applyFill="1" applyBorder="1" applyAlignment="1" applyProtection="1">
      <alignment/>
      <protection hidden="1" locked="0"/>
    </xf>
    <xf numFmtId="0" fontId="9" fillId="0" borderId="20" xfId="58" applyFont="1" applyBorder="1" applyAlignment="1" applyProtection="1">
      <alignment/>
      <protection hidden="1" locked="0"/>
    </xf>
    <xf numFmtId="0" fontId="9" fillId="0" borderId="28" xfId="58" applyFont="1" applyBorder="1" applyAlignment="1" applyProtection="1">
      <alignment/>
      <protection hidden="1" locked="0"/>
    </xf>
    <xf numFmtId="0" fontId="0" fillId="0" borderId="23" xfId="58" applyFont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0" fillId="0" borderId="20" xfId="58" applyFont="1" applyBorder="1" applyAlignment="1">
      <alignment horizontal="left" vertical="center"/>
      <protection/>
    </xf>
    <xf numFmtId="1" fontId="9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9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right" vertical="center" wrapText="1"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9" fillId="0" borderId="0" xfId="58" applyFont="1" applyFill="1" applyBorder="1" applyAlignment="1" applyProtection="1">
      <alignment horizontal="left" vertical="center" wrapText="1"/>
      <protection hidden="1"/>
    </xf>
    <xf numFmtId="0" fontId="9" fillId="0" borderId="30" xfId="58" applyFont="1" applyFill="1" applyBorder="1" applyAlignment="1" applyProtection="1">
      <alignment horizontal="left" vertical="center" wrapText="1"/>
      <protection hidden="1"/>
    </xf>
    <xf numFmtId="0" fontId="36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30" xfId="58" applyFont="1" applyBorder="1" applyAlignment="1" applyProtection="1">
      <alignment horizontal="right"/>
      <protection hidden="1"/>
    </xf>
    <xf numFmtId="0" fontId="0" fillId="0" borderId="0" xfId="58" applyFont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20" xfId="0" applyFont="1" applyFill="1" applyBorder="1" applyAlignment="1" applyProtection="1">
      <alignment horizontal="center" vertical="top" wrapText="1"/>
      <protection hidden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6" fillId="21" borderId="16" xfId="0" applyFont="1" applyFill="1" applyBorder="1" applyAlignment="1" applyProtection="1">
      <alignment horizontal="center" vertical="center" wrapText="1"/>
      <protection hidden="1"/>
    </xf>
    <xf numFmtId="0" fontId="6" fillId="21" borderId="39" xfId="0" applyFont="1" applyFill="1" applyBorder="1" applyAlignment="1" applyProtection="1">
      <alignment horizontal="center" vertical="center" wrapText="1"/>
      <protection hidden="1"/>
    </xf>
    <xf numFmtId="0" fontId="6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15" xfId="0" applyFont="1" applyFill="1" applyBorder="1" applyAlignment="1" applyProtection="1">
      <alignment horizontal="center" vertical="center" wrapText="1"/>
      <protection hidden="1"/>
    </xf>
    <xf numFmtId="0" fontId="6" fillId="20" borderId="27" xfId="0" applyFont="1" applyFill="1" applyBorder="1" applyAlignment="1">
      <alignment horizontal="left" vertical="center" wrapText="1"/>
    </xf>
    <xf numFmtId="0" fontId="1" fillId="20" borderId="20" xfId="0" applyFont="1" applyFill="1" applyBorder="1" applyAlignment="1">
      <alignment horizontal="left" vertical="center" wrapText="1"/>
    </xf>
    <xf numFmtId="0" fontId="1" fillId="20" borderId="2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20" borderId="36" xfId="0" applyFont="1" applyFill="1" applyBorder="1" applyAlignment="1">
      <alignment horizontal="left" vertical="center" wrapText="1"/>
    </xf>
    <xf numFmtId="0" fontId="1" fillId="20" borderId="37" xfId="0" applyFont="1" applyFill="1" applyBorder="1" applyAlignment="1">
      <alignment vertical="center"/>
    </xf>
    <xf numFmtId="0" fontId="1" fillId="20" borderId="38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34" xfId="0" applyFont="1" applyFill="1" applyBorder="1" applyAlignment="1">
      <alignment horizontal="left" vertical="center" wrapText="1" indent="1"/>
    </xf>
    <xf numFmtId="0" fontId="1" fillId="0" borderId="35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20" borderId="37" xfId="0" applyFont="1" applyFill="1" applyBorder="1" applyAlignment="1">
      <alignment horizontal="left" vertical="center" wrapText="1"/>
    </xf>
    <xf numFmtId="0" fontId="1" fillId="20" borderId="37" xfId="0" applyFont="1" applyFill="1" applyBorder="1" applyAlignment="1">
      <alignment horizontal="left" vertical="center" wrapText="1"/>
    </xf>
    <xf numFmtId="0" fontId="1" fillId="20" borderId="38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6" fillId="21" borderId="14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20" borderId="37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left" vertical="center" wrapText="1" indent="1"/>
    </xf>
    <xf numFmtId="0" fontId="1" fillId="0" borderId="44" xfId="0" applyFont="1" applyFill="1" applyBorder="1" applyAlignment="1">
      <alignment horizontal="left" vertical="center" wrapText="1" indent="1"/>
    </xf>
    <xf numFmtId="0" fontId="1" fillId="0" borderId="45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left" vertical="center" wrapText="1" indent="1"/>
    </xf>
    <xf numFmtId="0" fontId="6" fillId="0" borderId="4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 wrapText="1"/>
    </xf>
    <xf numFmtId="0" fontId="6" fillId="26" borderId="36" xfId="0" applyFont="1" applyFill="1" applyBorder="1" applyAlignment="1">
      <alignment horizontal="left" vertical="center" wrapText="1"/>
    </xf>
    <xf numFmtId="0" fontId="6" fillId="26" borderId="37" xfId="0" applyFont="1" applyFill="1" applyBorder="1" applyAlignment="1">
      <alignment horizontal="left" vertical="center" wrapText="1"/>
    </xf>
    <xf numFmtId="0" fontId="1" fillId="26" borderId="37" xfId="0" applyFont="1" applyFill="1" applyBorder="1" applyAlignment="1">
      <alignment vertical="center" wrapText="1"/>
    </xf>
    <xf numFmtId="0" fontId="1" fillId="26" borderId="38" xfId="0" applyFont="1" applyFill="1" applyBorder="1" applyAlignment="1">
      <alignment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4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6" fillId="0" borderId="0" xfId="63" applyFont="1" applyFill="1" applyBorder="1" applyAlignment="1" applyProtection="1">
      <alignment horizontal="center" vertical="center"/>
      <protection hidden="1"/>
    </xf>
    <xf numFmtId="14" fontId="6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1" fillId="0" borderId="0" xfId="63" applyFont="1" applyBorder="1" applyAlignment="1">
      <alignment vertical="center"/>
      <protection/>
    </xf>
    <xf numFmtId="0" fontId="6" fillId="21" borderId="21" xfId="0" applyFont="1" applyFill="1" applyBorder="1" applyAlignment="1">
      <alignment horizontal="center" vertical="center" wrapText="1"/>
    </xf>
    <xf numFmtId="49" fontId="6" fillId="21" borderId="15" xfId="0" applyNumberFormat="1" applyFont="1" applyFill="1" applyBorder="1" applyAlignment="1">
      <alignment horizontal="center" vertical="center" wrapText="1"/>
    </xf>
    <xf numFmtId="0" fontId="12" fillId="0" borderId="0" xfId="63" applyFont="1" applyAlignment="1">
      <alignment/>
      <protection/>
    </xf>
    <xf numFmtId="0" fontId="13" fillId="0" borderId="0" xfId="63" applyFont="1" applyBorder="1" applyAlignment="1">
      <alignment horizontal="justify" vertical="top" wrapText="1"/>
      <protection/>
    </xf>
    <xf numFmtId="0" fontId="11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4"/>
  <sheetViews>
    <sheetView view="pageBreakPreview" zoomScale="110" zoomScaleSheetLayoutView="110" zoomScalePageLayoutView="0" workbookViewId="0" topLeftCell="A1">
      <selection activeCell="G17" sqref="G17"/>
    </sheetView>
  </sheetViews>
  <sheetFormatPr defaultColWidth="9.140625" defaultRowHeight="12.75"/>
  <cols>
    <col min="1" max="1" width="9.140625" style="63" customWidth="1"/>
    <col min="2" max="2" width="13.00390625" style="63" customWidth="1"/>
    <col min="3" max="6" width="9.140625" style="63" customWidth="1"/>
    <col min="7" max="7" width="15.140625" style="63" customWidth="1"/>
    <col min="8" max="8" width="19.28125" style="63" customWidth="1"/>
    <col min="9" max="9" width="14.421875" style="63" customWidth="1"/>
    <col min="10" max="16384" width="9.140625" style="63" customWidth="1"/>
  </cols>
  <sheetData>
    <row r="1" spans="1:3" ht="12.75">
      <c r="A1" s="161" t="s">
        <v>235</v>
      </c>
      <c r="B1" s="161"/>
      <c r="C1" s="161"/>
    </row>
    <row r="2" spans="1:9" ht="12.75">
      <c r="A2" s="181" t="s">
        <v>236</v>
      </c>
      <c r="B2" s="181"/>
      <c r="C2" s="181"/>
      <c r="D2" s="182"/>
      <c r="E2" s="64" t="s">
        <v>350</v>
      </c>
      <c r="F2" s="65"/>
      <c r="G2" s="66" t="s">
        <v>237</v>
      </c>
      <c r="H2" s="64" t="s">
        <v>351</v>
      </c>
      <c r="I2" s="67"/>
    </row>
    <row r="3" spans="1:9" ht="12.75">
      <c r="A3" s="68"/>
      <c r="B3" s="68"/>
      <c r="C3" s="68"/>
      <c r="D3" s="68"/>
      <c r="E3" s="72"/>
      <c r="F3" s="72"/>
      <c r="G3" s="68"/>
      <c r="H3" s="68"/>
      <c r="I3" s="73"/>
    </row>
    <row r="4" spans="1:9" s="74" customFormat="1" ht="15">
      <c r="A4" s="183" t="s">
        <v>238</v>
      </c>
      <c r="B4" s="183"/>
      <c r="C4" s="183"/>
      <c r="D4" s="183"/>
      <c r="E4" s="183"/>
      <c r="F4" s="183"/>
      <c r="G4" s="183"/>
      <c r="H4" s="183"/>
      <c r="I4" s="183"/>
    </row>
    <row r="5" spans="1:9" s="74" customFormat="1" ht="12.75">
      <c r="A5" s="75"/>
      <c r="B5" s="75"/>
      <c r="C5" s="75"/>
      <c r="D5" s="76"/>
      <c r="E5" s="77"/>
      <c r="F5" s="78"/>
      <c r="G5" s="79"/>
      <c r="H5" s="80"/>
      <c r="I5" s="81"/>
    </row>
    <row r="6" spans="1:9" ht="12.75">
      <c r="A6" s="184" t="s">
        <v>239</v>
      </c>
      <c r="B6" s="185"/>
      <c r="C6" s="146" t="s">
        <v>299</v>
      </c>
      <c r="D6" s="147"/>
      <c r="E6" s="186"/>
      <c r="F6" s="186"/>
      <c r="G6" s="186"/>
      <c r="H6" s="186"/>
      <c r="I6" s="82"/>
    </row>
    <row r="7" spans="1:9" ht="12.75">
      <c r="A7" s="83"/>
      <c r="B7" s="83"/>
      <c r="C7" s="84"/>
      <c r="D7" s="84"/>
      <c r="E7" s="186"/>
      <c r="F7" s="186"/>
      <c r="G7" s="186"/>
      <c r="H7" s="186"/>
      <c r="I7" s="82"/>
    </row>
    <row r="8" spans="1:9" ht="12.75">
      <c r="A8" s="178" t="s">
        <v>240</v>
      </c>
      <c r="B8" s="152"/>
      <c r="C8" s="146" t="s">
        <v>300</v>
      </c>
      <c r="D8" s="147"/>
      <c r="E8" s="186"/>
      <c r="F8" s="186"/>
      <c r="G8" s="186"/>
      <c r="H8" s="186"/>
      <c r="I8" s="85"/>
    </row>
    <row r="9" spans="1:9" ht="12.75">
      <c r="A9" s="86"/>
      <c r="B9" s="86"/>
      <c r="C9" s="87"/>
      <c r="D9" s="84"/>
      <c r="E9" s="84"/>
      <c r="F9" s="84"/>
      <c r="G9" s="84"/>
      <c r="H9" s="84"/>
      <c r="I9" s="84"/>
    </row>
    <row r="10" spans="1:9" ht="12.75">
      <c r="A10" s="178" t="s">
        <v>241</v>
      </c>
      <c r="B10" s="179"/>
      <c r="C10" s="146" t="s">
        <v>301</v>
      </c>
      <c r="D10" s="147"/>
      <c r="E10" s="84"/>
      <c r="F10" s="84"/>
      <c r="G10" s="84"/>
      <c r="H10" s="84"/>
      <c r="I10" s="84"/>
    </row>
    <row r="11" spans="1:9" ht="12.75">
      <c r="A11" s="180"/>
      <c r="B11" s="180"/>
      <c r="C11" s="84"/>
      <c r="D11" s="84"/>
      <c r="E11" s="84"/>
      <c r="F11" s="84"/>
      <c r="G11" s="84"/>
      <c r="H11" s="84"/>
      <c r="I11" s="84"/>
    </row>
    <row r="12" spans="1:9" ht="12.75">
      <c r="A12" s="156" t="s">
        <v>242</v>
      </c>
      <c r="B12" s="157"/>
      <c r="C12" s="148" t="s">
        <v>302</v>
      </c>
      <c r="D12" s="175"/>
      <c r="E12" s="175"/>
      <c r="F12" s="175"/>
      <c r="G12" s="175"/>
      <c r="H12" s="175"/>
      <c r="I12" s="159"/>
    </row>
    <row r="13" spans="1:9" ht="12.75">
      <c r="A13" s="83"/>
      <c r="B13" s="83"/>
      <c r="C13" s="89"/>
      <c r="D13" s="84"/>
      <c r="E13" s="84"/>
      <c r="F13" s="84"/>
      <c r="G13" s="84"/>
      <c r="H13" s="84"/>
      <c r="I13" s="84"/>
    </row>
    <row r="14" spans="1:9" ht="12.75">
      <c r="A14" s="156" t="s">
        <v>243</v>
      </c>
      <c r="B14" s="157"/>
      <c r="C14" s="176">
        <v>21000</v>
      </c>
      <c r="D14" s="177"/>
      <c r="E14" s="84"/>
      <c r="F14" s="148" t="s">
        <v>303</v>
      </c>
      <c r="G14" s="175"/>
      <c r="H14" s="175"/>
      <c r="I14" s="159"/>
    </row>
    <row r="15" spans="1:9" ht="12.75">
      <c r="A15" s="83"/>
      <c r="B15" s="83"/>
      <c r="C15" s="84"/>
      <c r="D15" s="84"/>
      <c r="E15" s="84"/>
      <c r="F15" s="84"/>
      <c r="G15" s="84"/>
      <c r="H15" s="84"/>
      <c r="I15" s="84"/>
    </row>
    <row r="16" spans="1:9" ht="12.75">
      <c r="A16" s="156" t="s">
        <v>244</v>
      </c>
      <c r="B16" s="157"/>
      <c r="C16" s="148" t="s">
        <v>304</v>
      </c>
      <c r="D16" s="175"/>
      <c r="E16" s="175"/>
      <c r="F16" s="175"/>
      <c r="G16" s="175"/>
      <c r="H16" s="175"/>
      <c r="I16" s="159"/>
    </row>
    <row r="17" spans="1:9" ht="12.75">
      <c r="A17" s="83"/>
      <c r="B17" s="83"/>
      <c r="C17" s="84"/>
      <c r="D17" s="84"/>
      <c r="E17" s="84"/>
      <c r="F17" s="84"/>
      <c r="G17" s="84"/>
      <c r="H17" s="84"/>
      <c r="I17" s="84"/>
    </row>
    <row r="18" spans="1:9" ht="12.75">
      <c r="A18" s="156" t="s">
        <v>245</v>
      </c>
      <c r="B18" s="157"/>
      <c r="C18" s="170" t="s">
        <v>305</v>
      </c>
      <c r="D18" s="171"/>
      <c r="E18" s="171"/>
      <c r="F18" s="171"/>
      <c r="G18" s="171"/>
      <c r="H18" s="171"/>
      <c r="I18" s="172"/>
    </row>
    <row r="19" spans="1:9" ht="12.75">
      <c r="A19" s="83"/>
      <c r="B19" s="83"/>
      <c r="C19" s="89"/>
      <c r="D19" s="84"/>
      <c r="E19" s="84"/>
      <c r="F19" s="84"/>
      <c r="G19" s="84"/>
      <c r="H19" s="84"/>
      <c r="I19" s="84"/>
    </row>
    <row r="20" spans="1:9" ht="12.75">
      <c r="A20" s="156" t="s">
        <v>246</v>
      </c>
      <c r="B20" s="157"/>
      <c r="C20" s="170" t="s">
        <v>306</v>
      </c>
      <c r="D20" s="171"/>
      <c r="E20" s="171"/>
      <c r="F20" s="171"/>
      <c r="G20" s="171"/>
      <c r="H20" s="171"/>
      <c r="I20" s="172"/>
    </row>
    <row r="21" spans="1:9" ht="12.75">
      <c r="A21" s="83"/>
      <c r="B21" s="83"/>
      <c r="C21" s="89"/>
      <c r="D21" s="84"/>
      <c r="E21" s="84"/>
      <c r="F21" s="84"/>
      <c r="G21" s="84"/>
      <c r="H21" s="84"/>
      <c r="I21" s="84"/>
    </row>
    <row r="22" spans="1:9" ht="12.75">
      <c r="A22" s="156" t="s">
        <v>247</v>
      </c>
      <c r="B22" s="157"/>
      <c r="C22" s="90">
        <v>409</v>
      </c>
      <c r="D22" s="148" t="s">
        <v>303</v>
      </c>
      <c r="E22" s="138"/>
      <c r="F22" s="139"/>
      <c r="G22" s="173"/>
      <c r="H22" s="174"/>
      <c r="I22" s="92"/>
    </row>
    <row r="23" spans="1:9" ht="12.75">
      <c r="A23" s="83"/>
      <c r="B23" s="83"/>
      <c r="C23" s="84"/>
      <c r="D23" s="93"/>
      <c r="E23" s="93"/>
      <c r="F23" s="93"/>
      <c r="G23" s="93"/>
      <c r="H23" s="84"/>
      <c r="I23" s="85"/>
    </row>
    <row r="24" spans="1:9" ht="12.75">
      <c r="A24" s="156" t="s">
        <v>248</v>
      </c>
      <c r="B24" s="157"/>
      <c r="C24" s="90">
        <v>17</v>
      </c>
      <c r="D24" s="148" t="s">
        <v>307</v>
      </c>
      <c r="E24" s="138"/>
      <c r="F24" s="138"/>
      <c r="G24" s="139"/>
      <c r="H24" s="88" t="s">
        <v>249</v>
      </c>
      <c r="I24" s="94">
        <v>396</v>
      </c>
    </row>
    <row r="25" spans="1:9" ht="12.75">
      <c r="A25" s="83"/>
      <c r="B25" s="83"/>
      <c r="C25" s="84"/>
      <c r="D25" s="93"/>
      <c r="E25" s="93"/>
      <c r="F25" s="93"/>
      <c r="G25" s="83"/>
      <c r="H25" s="83" t="s">
        <v>250</v>
      </c>
      <c r="I25" s="89"/>
    </row>
    <row r="26" spans="1:9" ht="12.75">
      <c r="A26" s="156" t="s">
        <v>251</v>
      </c>
      <c r="B26" s="157"/>
      <c r="C26" s="95" t="s">
        <v>308</v>
      </c>
      <c r="D26" s="96"/>
      <c r="F26" s="97"/>
      <c r="G26" s="156" t="s">
        <v>252</v>
      </c>
      <c r="H26" s="157"/>
      <c r="I26" s="98" t="s">
        <v>309</v>
      </c>
    </row>
    <row r="27" spans="1:9" ht="12.75">
      <c r="A27" s="83"/>
      <c r="B27" s="83"/>
      <c r="C27" s="84"/>
      <c r="D27" s="97"/>
      <c r="E27" s="97"/>
      <c r="F27" s="97"/>
      <c r="G27" s="97"/>
      <c r="H27" s="84"/>
      <c r="I27" s="99"/>
    </row>
    <row r="28" spans="1:9" ht="12.75">
      <c r="A28" s="132" t="s">
        <v>253</v>
      </c>
      <c r="B28" s="165"/>
      <c r="C28" s="166"/>
      <c r="D28" s="166"/>
      <c r="E28" s="167" t="s">
        <v>254</v>
      </c>
      <c r="F28" s="168"/>
      <c r="G28" s="168"/>
      <c r="H28" s="169" t="s">
        <v>255</v>
      </c>
      <c r="I28" s="169"/>
    </row>
    <row r="29" spans="4:9" ht="12.75">
      <c r="D29" s="100"/>
      <c r="E29" s="84"/>
      <c r="F29" s="84"/>
      <c r="G29" s="84"/>
      <c r="H29" s="101"/>
      <c r="I29" s="99"/>
    </row>
    <row r="30" spans="1:9" ht="12.75">
      <c r="A30" s="135" t="s">
        <v>310</v>
      </c>
      <c r="B30" s="140"/>
      <c r="C30" s="140"/>
      <c r="D30" s="141"/>
      <c r="E30" s="135" t="s">
        <v>311</v>
      </c>
      <c r="F30" s="140"/>
      <c r="G30" s="140"/>
      <c r="H30" s="146" t="s">
        <v>314</v>
      </c>
      <c r="I30" s="147"/>
    </row>
    <row r="31" spans="1:9" ht="12.75">
      <c r="A31" s="91"/>
      <c r="B31" s="91"/>
      <c r="C31" s="89"/>
      <c r="D31" s="136"/>
      <c r="E31" s="136"/>
      <c r="F31" s="136"/>
      <c r="G31" s="137"/>
      <c r="H31" s="84"/>
      <c r="I31" s="102"/>
    </row>
    <row r="32" spans="1:9" ht="12.75">
      <c r="A32" s="135" t="s">
        <v>312</v>
      </c>
      <c r="B32" s="140"/>
      <c r="C32" s="140"/>
      <c r="D32" s="141"/>
      <c r="E32" s="135" t="s">
        <v>313</v>
      </c>
      <c r="F32" s="140"/>
      <c r="G32" s="140"/>
      <c r="H32" s="146" t="s">
        <v>315</v>
      </c>
      <c r="I32" s="147"/>
    </row>
    <row r="33" spans="1:9" ht="12.75">
      <c r="A33" s="91"/>
      <c r="B33" s="91"/>
      <c r="C33" s="89"/>
      <c r="D33" s="71"/>
      <c r="E33" s="71"/>
      <c r="F33" s="71"/>
      <c r="G33" s="62"/>
      <c r="H33" s="84"/>
      <c r="I33" s="103"/>
    </row>
    <row r="34" spans="1:9" ht="12.75">
      <c r="A34" s="135"/>
      <c r="B34" s="140"/>
      <c r="C34" s="140"/>
      <c r="D34" s="141"/>
      <c r="E34" s="135"/>
      <c r="F34" s="140"/>
      <c r="G34" s="140"/>
      <c r="H34" s="146"/>
      <c r="I34" s="147"/>
    </row>
    <row r="35" spans="1:9" ht="12.75">
      <c r="A35" s="91"/>
      <c r="B35" s="91"/>
      <c r="C35" s="89"/>
      <c r="D35" s="71"/>
      <c r="E35" s="71"/>
      <c r="F35" s="71"/>
      <c r="G35" s="62"/>
      <c r="H35" s="84"/>
      <c r="I35" s="103"/>
    </row>
    <row r="36" spans="1:9" ht="12.75">
      <c r="A36" s="135"/>
      <c r="B36" s="140"/>
      <c r="C36" s="140"/>
      <c r="D36" s="141"/>
      <c r="E36" s="135"/>
      <c r="F36" s="140"/>
      <c r="G36" s="140"/>
      <c r="H36" s="146"/>
      <c r="I36" s="147"/>
    </row>
    <row r="37" spans="1:9" ht="12.75">
      <c r="A37" s="104"/>
      <c r="B37" s="104"/>
      <c r="C37" s="142"/>
      <c r="D37" s="143"/>
      <c r="E37" s="84"/>
      <c r="F37" s="142"/>
      <c r="G37" s="143"/>
      <c r="H37" s="84"/>
      <c r="I37" s="84"/>
    </row>
    <row r="38" spans="1:9" ht="12.75">
      <c r="A38" s="135"/>
      <c r="B38" s="140"/>
      <c r="C38" s="140"/>
      <c r="D38" s="141"/>
      <c r="E38" s="135"/>
      <c r="F38" s="140"/>
      <c r="G38" s="140"/>
      <c r="H38" s="146"/>
      <c r="I38" s="147"/>
    </row>
    <row r="39" spans="1:9" ht="12.75">
      <c r="A39" s="104"/>
      <c r="B39" s="104"/>
      <c r="C39" s="69"/>
      <c r="D39" s="70"/>
      <c r="E39" s="84"/>
      <c r="F39" s="69"/>
      <c r="G39" s="70"/>
      <c r="H39" s="84"/>
      <c r="I39" s="84"/>
    </row>
    <row r="40" spans="1:9" ht="12.75">
      <c r="A40" s="135"/>
      <c r="B40" s="140"/>
      <c r="C40" s="140"/>
      <c r="D40" s="141"/>
      <c r="E40" s="135"/>
      <c r="F40" s="140"/>
      <c r="G40" s="140"/>
      <c r="H40" s="146"/>
      <c r="I40" s="147"/>
    </row>
    <row r="41" spans="1:9" ht="12.75">
      <c r="A41" s="105"/>
      <c r="B41" s="106"/>
      <c r="C41" s="106"/>
      <c r="D41" s="106"/>
      <c r="E41" s="105"/>
      <c r="F41" s="106"/>
      <c r="G41" s="106"/>
      <c r="H41" s="107"/>
      <c r="I41" s="108"/>
    </row>
    <row r="42" spans="1:9" ht="12.75">
      <c r="A42" s="104"/>
      <c r="B42" s="104"/>
      <c r="C42" s="69"/>
      <c r="D42" s="70"/>
      <c r="E42" s="84"/>
      <c r="F42" s="69"/>
      <c r="G42" s="70"/>
      <c r="H42" s="84"/>
      <c r="I42" s="84"/>
    </row>
    <row r="43" spans="1:9" ht="12.75">
      <c r="A43" s="109"/>
      <c r="B43" s="109"/>
      <c r="C43" s="109"/>
      <c r="D43" s="87"/>
      <c r="E43" s="87"/>
      <c r="F43" s="109"/>
      <c r="G43" s="87"/>
      <c r="H43" s="87"/>
      <c r="I43" s="87"/>
    </row>
    <row r="44" spans="1:9" ht="12.75">
      <c r="A44" s="151" t="s">
        <v>256</v>
      </c>
      <c r="B44" s="152"/>
      <c r="C44" s="146"/>
      <c r="D44" s="147"/>
      <c r="E44" s="85"/>
      <c r="F44" s="148"/>
      <c r="G44" s="140"/>
      <c r="H44" s="140"/>
      <c r="I44" s="141"/>
    </row>
    <row r="45" spans="1:9" ht="12.75">
      <c r="A45" s="104"/>
      <c r="B45" s="104"/>
      <c r="C45" s="142"/>
      <c r="D45" s="143"/>
      <c r="E45" s="84"/>
      <c r="F45" s="142"/>
      <c r="G45" s="133"/>
      <c r="H45" s="110"/>
      <c r="I45" s="110"/>
    </row>
    <row r="46" spans="1:9" ht="12.75">
      <c r="A46" s="151" t="s">
        <v>257</v>
      </c>
      <c r="B46" s="152"/>
      <c r="C46" s="148" t="s">
        <v>316</v>
      </c>
      <c r="D46" s="134"/>
      <c r="E46" s="134"/>
      <c r="F46" s="134"/>
      <c r="G46" s="134"/>
      <c r="H46" s="134"/>
      <c r="I46" s="134"/>
    </row>
    <row r="47" spans="1:9" ht="12.75">
      <c r="A47" s="83"/>
      <c r="B47" s="83"/>
      <c r="C47" s="111" t="s">
        <v>258</v>
      </c>
      <c r="D47" s="85"/>
      <c r="E47" s="85"/>
      <c r="F47" s="85"/>
      <c r="G47" s="85"/>
      <c r="H47" s="85"/>
      <c r="I47" s="85"/>
    </row>
    <row r="48" spans="1:9" ht="12.75">
      <c r="A48" s="151" t="s">
        <v>259</v>
      </c>
      <c r="B48" s="152"/>
      <c r="C48" s="158" t="s">
        <v>317</v>
      </c>
      <c r="D48" s="154"/>
      <c r="E48" s="155"/>
      <c r="F48" s="85"/>
      <c r="G48" s="88" t="s">
        <v>260</v>
      </c>
      <c r="H48" s="158" t="s">
        <v>318</v>
      </c>
      <c r="I48" s="155"/>
    </row>
    <row r="49" spans="1:9" ht="12.75">
      <c r="A49" s="83"/>
      <c r="B49" s="83"/>
      <c r="C49" s="111"/>
      <c r="D49" s="85"/>
      <c r="E49" s="85"/>
      <c r="F49" s="85"/>
      <c r="G49" s="85"/>
      <c r="H49" s="85"/>
      <c r="I49" s="85"/>
    </row>
    <row r="50" spans="1:9" ht="12.75">
      <c r="A50" s="151" t="s">
        <v>245</v>
      </c>
      <c r="B50" s="152"/>
      <c r="C50" s="153" t="s">
        <v>319</v>
      </c>
      <c r="D50" s="154"/>
      <c r="E50" s="154"/>
      <c r="F50" s="154"/>
      <c r="G50" s="154"/>
      <c r="H50" s="154"/>
      <c r="I50" s="155"/>
    </row>
    <row r="51" spans="1:9" ht="12.75">
      <c r="A51" s="83"/>
      <c r="B51" s="83"/>
      <c r="C51" s="85"/>
      <c r="D51" s="85"/>
      <c r="E51" s="85"/>
      <c r="F51" s="85"/>
      <c r="G51" s="85"/>
      <c r="H51" s="85"/>
      <c r="I51" s="85"/>
    </row>
    <row r="52" spans="1:9" ht="12.75">
      <c r="A52" s="156" t="s">
        <v>261</v>
      </c>
      <c r="B52" s="157"/>
      <c r="C52" s="158" t="s">
        <v>320</v>
      </c>
      <c r="D52" s="154"/>
      <c r="E52" s="154"/>
      <c r="F52" s="154"/>
      <c r="G52" s="154"/>
      <c r="H52" s="154"/>
      <c r="I52" s="159"/>
    </row>
    <row r="53" spans="1:9" ht="12.75">
      <c r="A53" s="112"/>
      <c r="B53" s="112"/>
      <c r="C53" s="162" t="s">
        <v>262</v>
      </c>
      <c r="D53" s="162"/>
      <c r="E53" s="162"/>
      <c r="F53" s="162"/>
      <c r="G53" s="162"/>
      <c r="H53" s="162"/>
      <c r="I53" s="114"/>
    </row>
    <row r="54" spans="1:9" ht="12.75">
      <c r="A54" s="112"/>
      <c r="B54" s="112"/>
      <c r="C54" s="113"/>
      <c r="D54" s="113"/>
      <c r="E54" s="113"/>
      <c r="F54" s="113"/>
      <c r="G54" s="113"/>
      <c r="H54" s="113"/>
      <c r="I54" s="114"/>
    </row>
    <row r="55" spans="1:9" s="117" customFormat="1" ht="12.75">
      <c r="A55" s="112"/>
      <c r="B55" s="160" t="s">
        <v>263</v>
      </c>
      <c r="C55" s="161"/>
      <c r="D55" s="161"/>
      <c r="E55" s="161"/>
      <c r="F55" s="115"/>
      <c r="G55" s="115"/>
      <c r="H55" s="116"/>
      <c r="I55" s="116"/>
    </row>
    <row r="56" spans="1:9" s="121" customFormat="1" ht="12.75">
      <c r="A56" s="118"/>
      <c r="B56" s="119" t="s">
        <v>348</v>
      </c>
      <c r="C56" s="120"/>
      <c r="D56" s="120"/>
      <c r="E56" s="120"/>
      <c r="F56" s="120"/>
      <c r="G56" s="120"/>
      <c r="H56" s="145" t="s">
        <v>293</v>
      </c>
      <c r="I56" s="145"/>
    </row>
    <row r="57" spans="1:9" s="121" customFormat="1" ht="12.75">
      <c r="A57" s="122"/>
      <c r="B57" s="119" t="s">
        <v>294</v>
      </c>
      <c r="C57" s="120"/>
      <c r="D57" s="120"/>
      <c r="E57" s="120"/>
      <c r="F57" s="120"/>
      <c r="G57" s="120"/>
      <c r="H57" s="145"/>
      <c r="I57" s="145"/>
    </row>
    <row r="58" spans="1:9" s="121" customFormat="1" ht="12.75">
      <c r="A58" s="122"/>
      <c r="B58" s="119" t="s">
        <v>295</v>
      </c>
      <c r="C58" s="120"/>
      <c r="D58" s="120"/>
      <c r="E58" s="120"/>
      <c r="F58" s="120"/>
      <c r="G58" s="120"/>
      <c r="H58" s="145"/>
      <c r="I58" s="145"/>
    </row>
    <row r="59" spans="1:9" s="121" customFormat="1" ht="12.75">
      <c r="A59" s="122"/>
      <c r="B59" s="119" t="s">
        <v>296</v>
      </c>
      <c r="C59" s="123"/>
      <c r="D59" s="123"/>
      <c r="E59" s="123"/>
      <c r="F59" s="123"/>
      <c r="G59" s="123"/>
      <c r="H59" s="145"/>
      <c r="I59" s="145"/>
    </row>
    <row r="60" spans="1:9" s="121" customFormat="1" ht="12.75">
      <c r="A60" s="122"/>
      <c r="B60" s="119" t="s">
        <v>297</v>
      </c>
      <c r="C60" s="123"/>
      <c r="D60" s="123"/>
      <c r="E60" s="123"/>
      <c r="F60" s="123"/>
      <c r="G60" s="123"/>
      <c r="H60" s="145"/>
      <c r="I60" s="145"/>
    </row>
    <row r="61" spans="1:9" s="121" customFormat="1" ht="12.75">
      <c r="A61" s="122"/>
      <c r="B61" s="122"/>
      <c r="C61" s="124"/>
      <c r="D61" s="124"/>
      <c r="E61" s="124"/>
      <c r="F61" s="124"/>
      <c r="G61" s="124"/>
      <c r="H61" s="124"/>
      <c r="I61" s="125"/>
    </row>
    <row r="62" spans="1:9" ht="13.5" thickBot="1">
      <c r="A62" s="126" t="s">
        <v>264</v>
      </c>
      <c r="B62" s="85"/>
      <c r="C62" s="85"/>
      <c r="D62" s="85"/>
      <c r="E62" s="85"/>
      <c r="F62" s="85"/>
      <c r="G62" s="127"/>
      <c r="H62" s="128"/>
      <c r="I62" s="127"/>
    </row>
    <row r="63" spans="1:9" ht="12.75">
      <c r="A63" s="85"/>
      <c r="B63" s="85"/>
      <c r="C63" s="85"/>
      <c r="D63" s="85"/>
      <c r="E63" s="112" t="s">
        <v>265</v>
      </c>
      <c r="G63" s="163" t="s">
        <v>266</v>
      </c>
      <c r="H63" s="164"/>
      <c r="I63" s="144"/>
    </row>
    <row r="64" spans="1:9" ht="12.75">
      <c r="A64" s="129"/>
      <c r="B64" s="129"/>
      <c r="C64" s="100"/>
      <c r="D64" s="100"/>
      <c r="E64" s="100"/>
      <c r="F64" s="100"/>
      <c r="G64" s="149"/>
      <c r="H64" s="150"/>
      <c r="I64" s="10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24"/>
  <sheetViews>
    <sheetView tabSelected="1" view="pageBreakPreview" zoomScale="110" zoomScaleSheetLayoutView="110" zoomScalePageLayoutView="0" workbookViewId="0" topLeftCell="A1">
      <selection activeCell="P22" sqref="P22"/>
    </sheetView>
  </sheetViews>
  <sheetFormatPr defaultColWidth="9.140625" defaultRowHeight="12.75"/>
  <cols>
    <col min="1" max="5" width="9.140625" style="22" customWidth="1"/>
    <col min="6" max="6" width="7.00390625" style="22" customWidth="1"/>
    <col min="7" max="7" width="4.7109375" style="22" customWidth="1"/>
    <col min="8" max="8" width="3.8515625" style="22" customWidth="1"/>
    <col min="9" max="9" width="9.140625" style="22" customWidth="1"/>
    <col min="10" max="10" width="7.421875" style="22" customWidth="1"/>
    <col min="11" max="11" width="12.8515625" style="22" customWidth="1"/>
    <col min="12" max="12" width="14.28125" style="22" customWidth="1"/>
    <col min="13" max="16384" width="9.140625" style="22" customWidth="1"/>
  </cols>
  <sheetData>
    <row r="1" spans="1:12" ht="12.75">
      <c r="A1" s="187" t="s">
        <v>149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</row>
    <row r="2" spans="1:12" ht="12.75">
      <c r="A2" s="190" t="s">
        <v>352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89"/>
    </row>
    <row r="3" spans="1:12" ht="11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ht="12.75">
      <c r="A4" s="202" t="s">
        <v>353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4"/>
    </row>
    <row r="5" spans="1:12" ht="34.5" thickBot="1">
      <c r="A5" s="205" t="s">
        <v>51</v>
      </c>
      <c r="B5" s="206"/>
      <c r="C5" s="206"/>
      <c r="D5" s="206"/>
      <c r="E5" s="206"/>
      <c r="F5" s="206"/>
      <c r="G5" s="206"/>
      <c r="H5" s="207"/>
      <c r="I5" s="25" t="s">
        <v>321</v>
      </c>
      <c r="J5" s="24" t="s">
        <v>334</v>
      </c>
      <c r="K5" s="24" t="s">
        <v>105</v>
      </c>
      <c r="L5" s="25" t="s">
        <v>106</v>
      </c>
    </row>
    <row r="6" spans="1:12" ht="11.25">
      <c r="A6" s="208">
        <v>1</v>
      </c>
      <c r="B6" s="208"/>
      <c r="C6" s="208"/>
      <c r="D6" s="208"/>
      <c r="E6" s="208"/>
      <c r="F6" s="208"/>
      <c r="G6" s="208"/>
      <c r="H6" s="208"/>
      <c r="I6" s="27">
        <v>2</v>
      </c>
      <c r="J6" s="27" t="s">
        <v>331</v>
      </c>
      <c r="K6" s="26" t="s">
        <v>332</v>
      </c>
      <c r="L6" s="26" t="s">
        <v>333</v>
      </c>
    </row>
    <row r="7" spans="1:12" ht="11.25">
      <c r="A7" s="209" t="s">
        <v>349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1"/>
    </row>
    <row r="8" spans="1:12" ht="11.25">
      <c r="A8" s="193" t="s">
        <v>52</v>
      </c>
      <c r="B8" s="194"/>
      <c r="C8" s="194"/>
      <c r="D8" s="194"/>
      <c r="E8" s="194"/>
      <c r="F8" s="194"/>
      <c r="G8" s="194"/>
      <c r="H8" s="195"/>
      <c r="I8" s="28">
        <v>1</v>
      </c>
      <c r="J8" s="28"/>
      <c r="K8" s="29"/>
      <c r="L8" s="29"/>
    </row>
    <row r="9" spans="1:12" ht="11.25">
      <c r="A9" s="196" t="s">
        <v>323</v>
      </c>
      <c r="B9" s="197"/>
      <c r="C9" s="197"/>
      <c r="D9" s="197"/>
      <c r="E9" s="197"/>
      <c r="F9" s="197"/>
      <c r="G9" s="197"/>
      <c r="H9" s="198"/>
      <c r="I9" s="30">
        <v>2</v>
      </c>
      <c r="J9" s="30"/>
      <c r="K9" s="7">
        <f>K10+K17+K27+K36+K40</f>
        <v>259169014</v>
      </c>
      <c r="L9" s="7">
        <f>L10+L17+L27+L36+L40</f>
        <v>276587772</v>
      </c>
    </row>
    <row r="10" spans="1:12" ht="11.25">
      <c r="A10" s="199" t="s">
        <v>201</v>
      </c>
      <c r="B10" s="200"/>
      <c r="C10" s="200"/>
      <c r="D10" s="200"/>
      <c r="E10" s="200"/>
      <c r="F10" s="200"/>
      <c r="G10" s="200"/>
      <c r="H10" s="201"/>
      <c r="I10" s="30">
        <v>3</v>
      </c>
      <c r="J10" s="30">
        <v>17</v>
      </c>
      <c r="K10" s="7">
        <f>SUM(K11:K16)</f>
        <v>11820347</v>
      </c>
      <c r="L10" s="7">
        <f>SUM(L11:L16)</f>
        <v>12079545</v>
      </c>
    </row>
    <row r="11" spans="1:12" ht="11.25">
      <c r="A11" s="199" t="s">
        <v>107</v>
      </c>
      <c r="B11" s="200"/>
      <c r="C11" s="200"/>
      <c r="D11" s="200"/>
      <c r="E11" s="200"/>
      <c r="F11" s="200"/>
      <c r="G11" s="200"/>
      <c r="H11" s="201"/>
      <c r="I11" s="30">
        <v>4</v>
      </c>
      <c r="J11" s="30"/>
      <c r="K11" s="8"/>
      <c r="L11" s="8"/>
    </row>
    <row r="12" spans="1:12" ht="11.25">
      <c r="A12" s="199" t="s">
        <v>12</v>
      </c>
      <c r="B12" s="200"/>
      <c r="C12" s="200"/>
      <c r="D12" s="200"/>
      <c r="E12" s="200"/>
      <c r="F12" s="200"/>
      <c r="G12" s="200"/>
      <c r="H12" s="201"/>
      <c r="I12" s="30">
        <v>5</v>
      </c>
      <c r="J12" s="30"/>
      <c r="K12" s="8">
        <v>278507</v>
      </c>
      <c r="L12" s="8">
        <v>537705</v>
      </c>
    </row>
    <row r="13" spans="1:12" ht="11.25">
      <c r="A13" s="199" t="s">
        <v>108</v>
      </c>
      <c r="B13" s="200"/>
      <c r="C13" s="200"/>
      <c r="D13" s="200"/>
      <c r="E13" s="200"/>
      <c r="F13" s="200"/>
      <c r="G13" s="200"/>
      <c r="H13" s="201"/>
      <c r="I13" s="30">
        <v>6</v>
      </c>
      <c r="J13" s="30"/>
      <c r="K13" s="8">
        <v>11541840</v>
      </c>
      <c r="L13" s="8">
        <v>11541840</v>
      </c>
    </row>
    <row r="14" spans="1:12" ht="11.25">
      <c r="A14" s="199" t="s">
        <v>204</v>
      </c>
      <c r="B14" s="200"/>
      <c r="C14" s="200"/>
      <c r="D14" s="200"/>
      <c r="E14" s="200"/>
      <c r="F14" s="200"/>
      <c r="G14" s="200"/>
      <c r="H14" s="201"/>
      <c r="I14" s="30">
        <v>7</v>
      </c>
      <c r="J14" s="30"/>
      <c r="K14" s="8"/>
      <c r="L14" s="8"/>
    </row>
    <row r="15" spans="1:12" ht="11.25">
      <c r="A15" s="199" t="s">
        <v>205</v>
      </c>
      <c r="B15" s="200"/>
      <c r="C15" s="200"/>
      <c r="D15" s="200"/>
      <c r="E15" s="200"/>
      <c r="F15" s="200"/>
      <c r="G15" s="200"/>
      <c r="H15" s="201"/>
      <c r="I15" s="30">
        <v>8</v>
      </c>
      <c r="J15" s="30"/>
      <c r="K15" s="8"/>
      <c r="L15" s="8"/>
    </row>
    <row r="16" spans="1:12" ht="11.25">
      <c r="A16" s="199" t="s">
        <v>206</v>
      </c>
      <c r="B16" s="200"/>
      <c r="C16" s="200"/>
      <c r="D16" s="200"/>
      <c r="E16" s="200"/>
      <c r="F16" s="200"/>
      <c r="G16" s="200"/>
      <c r="H16" s="201"/>
      <c r="I16" s="30">
        <v>9</v>
      </c>
      <c r="J16" s="30"/>
      <c r="K16" s="8"/>
      <c r="L16" s="8"/>
    </row>
    <row r="17" spans="1:12" ht="11.25">
      <c r="A17" s="199" t="s">
        <v>202</v>
      </c>
      <c r="B17" s="200"/>
      <c r="C17" s="200"/>
      <c r="D17" s="200"/>
      <c r="E17" s="200"/>
      <c r="F17" s="200"/>
      <c r="G17" s="200"/>
      <c r="H17" s="201"/>
      <c r="I17" s="30">
        <v>10</v>
      </c>
      <c r="J17" s="30">
        <v>18</v>
      </c>
      <c r="K17" s="7">
        <f>SUM(K18:K26)</f>
        <v>124982987</v>
      </c>
      <c r="L17" s="7">
        <f>SUM(L18:L26)</f>
        <v>123390718</v>
      </c>
    </row>
    <row r="18" spans="1:12" ht="11.25">
      <c r="A18" s="199" t="s">
        <v>207</v>
      </c>
      <c r="B18" s="200"/>
      <c r="C18" s="200"/>
      <c r="D18" s="200"/>
      <c r="E18" s="200"/>
      <c r="F18" s="200"/>
      <c r="G18" s="200"/>
      <c r="H18" s="201"/>
      <c r="I18" s="30">
        <v>11</v>
      </c>
      <c r="J18" s="30"/>
      <c r="K18" s="8">
        <v>11655873</v>
      </c>
      <c r="L18" s="8">
        <v>11655873</v>
      </c>
    </row>
    <row r="19" spans="1:12" ht="11.25">
      <c r="A19" s="199" t="s">
        <v>234</v>
      </c>
      <c r="B19" s="200"/>
      <c r="C19" s="200"/>
      <c r="D19" s="200"/>
      <c r="E19" s="200"/>
      <c r="F19" s="200"/>
      <c r="G19" s="200"/>
      <c r="H19" s="201"/>
      <c r="I19" s="30">
        <v>12</v>
      </c>
      <c r="J19" s="30"/>
      <c r="K19" s="8">
        <v>76685385</v>
      </c>
      <c r="L19" s="8">
        <v>75751923</v>
      </c>
    </row>
    <row r="20" spans="1:12" ht="11.25">
      <c r="A20" s="199" t="s">
        <v>208</v>
      </c>
      <c r="B20" s="200"/>
      <c r="C20" s="200"/>
      <c r="D20" s="200"/>
      <c r="E20" s="200"/>
      <c r="F20" s="200"/>
      <c r="G20" s="200"/>
      <c r="H20" s="201"/>
      <c r="I20" s="30">
        <v>13</v>
      </c>
      <c r="J20" s="30"/>
      <c r="K20" s="8">
        <v>34040846</v>
      </c>
      <c r="L20" s="8">
        <v>32947484</v>
      </c>
    </row>
    <row r="21" spans="1:12" ht="11.25">
      <c r="A21" s="199" t="s">
        <v>17</v>
      </c>
      <c r="B21" s="200"/>
      <c r="C21" s="200"/>
      <c r="D21" s="200"/>
      <c r="E21" s="200"/>
      <c r="F21" s="200"/>
      <c r="G21" s="200"/>
      <c r="H21" s="201"/>
      <c r="I21" s="30">
        <v>14</v>
      </c>
      <c r="J21" s="30"/>
      <c r="K21" s="8">
        <v>1088962</v>
      </c>
      <c r="L21" s="8">
        <v>1070265</v>
      </c>
    </row>
    <row r="22" spans="1:12" ht="11.25">
      <c r="A22" s="199" t="s">
        <v>18</v>
      </c>
      <c r="B22" s="200"/>
      <c r="C22" s="200"/>
      <c r="D22" s="200"/>
      <c r="E22" s="200"/>
      <c r="F22" s="200"/>
      <c r="G22" s="200"/>
      <c r="H22" s="201"/>
      <c r="I22" s="30">
        <v>15</v>
      </c>
      <c r="J22" s="30"/>
      <c r="K22" s="8"/>
      <c r="L22" s="8"/>
    </row>
    <row r="23" spans="1:12" ht="11.25">
      <c r="A23" s="199" t="s">
        <v>64</v>
      </c>
      <c r="B23" s="200"/>
      <c r="C23" s="200"/>
      <c r="D23" s="200"/>
      <c r="E23" s="200"/>
      <c r="F23" s="200"/>
      <c r="G23" s="200"/>
      <c r="H23" s="201"/>
      <c r="I23" s="30">
        <v>16</v>
      </c>
      <c r="J23" s="30"/>
      <c r="K23" s="8">
        <v>880843</v>
      </c>
      <c r="L23" s="8">
        <v>769274</v>
      </c>
    </row>
    <row r="24" spans="1:12" ht="11.25">
      <c r="A24" s="199" t="s">
        <v>65</v>
      </c>
      <c r="B24" s="200"/>
      <c r="C24" s="200"/>
      <c r="D24" s="200"/>
      <c r="E24" s="200"/>
      <c r="F24" s="200"/>
      <c r="G24" s="200"/>
      <c r="H24" s="201"/>
      <c r="I24" s="30">
        <v>17</v>
      </c>
      <c r="J24" s="30"/>
      <c r="K24" s="8">
        <v>56000</v>
      </c>
      <c r="L24" s="8">
        <v>126488</v>
      </c>
    </row>
    <row r="25" spans="1:12" ht="11.25">
      <c r="A25" s="199" t="s">
        <v>66</v>
      </c>
      <c r="B25" s="200"/>
      <c r="C25" s="200"/>
      <c r="D25" s="200"/>
      <c r="E25" s="200"/>
      <c r="F25" s="200"/>
      <c r="G25" s="200"/>
      <c r="H25" s="201"/>
      <c r="I25" s="30">
        <v>18</v>
      </c>
      <c r="J25" s="30"/>
      <c r="K25" s="8">
        <v>575078</v>
      </c>
      <c r="L25" s="8">
        <v>1069411</v>
      </c>
    </row>
    <row r="26" spans="1:12" ht="11.25">
      <c r="A26" s="199" t="s">
        <v>67</v>
      </c>
      <c r="B26" s="200"/>
      <c r="C26" s="200"/>
      <c r="D26" s="200"/>
      <c r="E26" s="200"/>
      <c r="F26" s="200"/>
      <c r="G26" s="200"/>
      <c r="H26" s="201"/>
      <c r="I26" s="30">
        <v>19</v>
      </c>
      <c r="J26" s="30"/>
      <c r="K26" s="8"/>
      <c r="L26" s="8"/>
    </row>
    <row r="27" spans="1:12" ht="11.25">
      <c r="A27" s="199" t="s">
        <v>188</v>
      </c>
      <c r="B27" s="200"/>
      <c r="C27" s="200"/>
      <c r="D27" s="200"/>
      <c r="E27" s="200"/>
      <c r="F27" s="200"/>
      <c r="G27" s="200"/>
      <c r="H27" s="201"/>
      <c r="I27" s="30">
        <v>20</v>
      </c>
      <c r="J27" s="30">
        <v>19</v>
      </c>
      <c r="K27" s="7">
        <f>SUM(K28:K35)</f>
        <v>122307442</v>
      </c>
      <c r="L27" s="7">
        <f>SUM(L28:L35)</f>
        <v>141052290</v>
      </c>
    </row>
    <row r="28" spans="1:12" ht="11.25">
      <c r="A28" s="199" t="s">
        <v>68</v>
      </c>
      <c r="B28" s="200"/>
      <c r="C28" s="200"/>
      <c r="D28" s="200"/>
      <c r="E28" s="200"/>
      <c r="F28" s="200"/>
      <c r="G28" s="200"/>
      <c r="H28" s="201"/>
      <c r="I28" s="30">
        <v>21</v>
      </c>
      <c r="J28" s="30"/>
      <c r="K28" s="8"/>
      <c r="L28" s="8"/>
    </row>
    <row r="29" spans="1:12" ht="11.25">
      <c r="A29" s="199" t="s">
        <v>69</v>
      </c>
      <c r="B29" s="200"/>
      <c r="C29" s="200"/>
      <c r="D29" s="200"/>
      <c r="E29" s="200"/>
      <c r="F29" s="200"/>
      <c r="G29" s="200"/>
      <c r="H29" s="201"/>
      <c r="I29" s="30">
        <v>22</v>
      </c>
      <c r="J29" s="30"/>
      <c r="K29" s="8">
        <v>26357758</v>
      </c>
      <c r="L29" s="8">
        <v>38375897</v>
      </c>
    </row>
    <row r="30" spans="1:12" ht="11.25">
      <c r="A30" s="199" t="s">
        <v>70</v>
      </c>
      <c r="B30" s="200"/>
      <c r="C30" s="200"/>
      <c r="D30" s="200"/>
      <c r="E30" s="200"/>
      <c r="F30" s="200"/>
      <c r="G30" s="200"/>
      <c r="H30" s="201"/>
      <c r="I30" s="30">
        <v>23</v>
      </c>
      <c r="J30" s="30"/>
      <c r="K30" s="8">
        <v>94924000</v>
      </c>
      <c r="L30" s="8">
        <v>94924000</v>
      </c>
    </row>
    <row r="31" spans="1:12" ht="11.25">
      <c r="A31" s="199" t="s">
        <v>75</v>
      </c>
      <c r="B31" s="200"/>
      <c r="C31" s="200"/>
      <c r="D31" s="200"/>
      <c r="E31" s="200"/>
      <c r="F31" s="200"/>
      <c r="G31" s="200"/>
      <c r="H31" s="201"/>
      <c r="I31" s="30">
        <v>24</v>
      </c>
      <c r="J31" s="30"/>
      <c r="K31" s="8"/>
      <c r="L31" s="8"/>
    </row>
    <row r="32" spans="1:12" ht="11.25">
      <c r="A32" s="199" t="s">
        <v>76</v>
      </c>
      <c r="B32" s="200"/>
      <c r="C32" s="200"/>
      <c r="D32" s="200"/>
      <c r="E32" s="200"/>
      <c r="F32" s="200"/>
      <c r="G32" s="200"/>
      <c r="H32" s="201"/>
      <c r="I32" s="30">
        <v>25</v>
      </c>
      <c r="J32" s="30"/>
      <c r="K32" s="8">
        <v>357958</v>
      </c>
      <c r="L32" s="8">
        <v>706623</v>
      </c>
    </row>
    <row r="33" spans="1:12" ht="11.25">
      <c r="A33" s="199" t="s">
        <v>77</v>
      </c>
      <c r="B33" s="200"/>
      <c r="C33" s="200"/>
      <c r="D33" s="200"/>
      <c r="E33" s="200"/>
      <c r="F33" s="200"/>
      <c r="G33" s="200"/>
      <c r="H33" s="201"/>
      <c r="I33" s="30">
        <v>26</v>
      </c>
      <c r="J33" s="30"/>
      <c r="K33" s="8"/>
      <c r="L33" s="8">
        <v>1012166</v>
      </c>
    </row>
    <row r="34" spans="1:12" ht="11.25">
      <c r="A34" s="199" t="s">
        <v>71</v>
      </c>
      <c r="B34" s="200"/>
      <c r="C34" s="200"/>
      <c r="D34" s="200"/>
      <c r="E34" s="200"/>
      <c r="F34" s="200"/>
      <c r="G34" s="200"/>
      <c r="H34" s="201"/>
      <c r="I34" s="30">
        <v>27</v>
      </c>
      <c r="J34" s="30"/>
      <c r="K34" s="8"/>
      <c r="L34" s="8"/>
    </row>
    <row r="35" spans="1:12" ht="11.25">
      <c r="A35" s="199" t="s">
        <v>180</v>
      </c>
      <c r="B35" s="200"/>
      <c r="C35" s="200"/>
      <c r="D35" s="200"/>
      <c r="E35" s="200"/>
      <c r="F35" s="200"/>
      <c r="G35" s="200"/>
      <c r="H35" s="201"/>
      <c r="I35" s="30">
        <v>28</v>
      </c>
      <c r="J35" s="30"/>
      <c r="K35" s="8">
        <v>667726</v>
      </c>
      <c r="L35" s="8">
        <v>6033604</v>
      </c>
    </row>
    <row r="36" spans="1:12" ht="11.25">
      <c r="A36" s="199" t="s">
        <v>181</v>
      </c>
      <c r="B36" s="200"/>
      <c r="C36" s="200"/>
      <c r="D36" s="200"/>
      <c r="E36" s="200"/>
      <c r="F36" s="200"/>
      <c r="G36" s="200"/>
      <c r="H36" s="201"/>
      <c r="I36" s="30">
        <v>29</v>
      </c>
      <c r="J36" s="30">
        <v>20</v>
      </c>
      <c r="K36" s="7">
        <f>SUM(K37:K39)</f>
        <v>58238</v>
      </c>
      <c r="L36" s="7">
        <f>SUM(L37:L39)</f>
        <v>65219</v>
      </c>
    </row>
    <row r="37" spans="1:12" ht="11.25">
      <c r="A37" s="199" t="s">
        <v>72</v>
      </c>
      <c r="B37" s="200"/>
      <c r="C37" s="200"/>
      <c r="D37" s="200"/>
      <c r="E37" s="200"/>
      <c r="F37" s="200"/>
      <c r="G37" s="200"/>
      <c r="H37" s="201"/>
      <c r="I37" s="30">
        <v>30</v>
      </c>
      <c r="J37" s="30"/>
      <c r="K37" s="8"/>
      <c r="L37" s="8"/>
    </row>
    <row r="38" spans="1:12" ht="11.25">
      <c r="A38" s="199" t="s">
        <v>73</v>
      </c>
      <c r="B38" s="200"/>
      <c r="C38" s="200"/>
      <c r="D38" s="200"/>
      <c r="E38" s="200"/>
      <c r="F38" s="200"/>
      <c r="G38" s="200"/>
      <c r="H38" s="201"/>
      <c r="I38" s="30">
        <v>31</v>
      </c>
      <c r="J38" s="30"/>
      <c r="K38" s="8"/>
      <c r="L38" s="8"/>
    </row>
    <row r="39" spans="1:12" ht="11.25">
      <c r="A39" s="199" t="s">
        <v>74</v>
      </c>
      <c r="B39" s="200"/>
      <c r="C39" s="200"/>
      <c r="D39" s="200"/>
      <c r="E39" s="200"/>
      <c r="F39" s="200"/>
      <c r="G39" s="200"/>
      <c r="H39" s="201"/>
      <c r="I39" s="30">
        <v>32</v>
      </c>
      <c r="J39" s="30"/>
      <c r="K39" s="8">
        <v>58238</v>
      </c>
      <c r="L39" s="8">
        <v>65219</v>
      </c>
    </row>
    <row r="40" spans="1:12" ht="11.25">
      <c r="A40" s="199" t="s">
        <v>182</v>
      </c>
      <c r="B40" s="200"/>
      <c r="C40" s="200"/>
      <c r="D40" s="200"/>
      <c r="E40" s="200"/>
      <c r="F40" s="200"/>
      <c r="G40" s="200"/>
      <c r="H40" s="201"/>
      <c r="I40" s="30">
        <v>33</v>
      </c>
      <c r="J40" s="30"/>
      <c r="K40" s="8"/>
      <c r="L40" s="8"/>
    </row>
    <row r="41" spans="1:12" ht="11.25">
      <c r="A41" s="196" t="s">
        <v>324</v>
      </c>
      <c r="B41" s="197"/>
      <c r="C41" s="197"/>
      <c r="D41" s="197"/>
      <c r="E41" s="197"/>
      <c r="F41" s="197"/>
      <c r="G41" s="197"/>
      <c r="H41" s="198"/>
      <c r="I41" s="30">
        <v>34</v>
      </c>
      <c r="J41" s="30"/>
      <c r="K41" s="7">
        <f>K42+K50+K57+K65</f>
        <v>161255362</v>
      </c>
      <c r="L41" s="7">
        <f>L42+L50+L57+L65</f>
        <v>127275790</v>
      </c>
    </row>
    <row r="42" spans="1:12" ht="11.25">
      <c r="A42" s="199" t="s">
        <v>93</v>
      </c>
      <c r="B42" s="200"/>
      <c r="C42" s="200"/>
      <c r="D42" s="200"/>
      <c r="E42" s="200"/>
      <c r="F42" s="200"/>
      <c r="G42" s="200"/>
      <c r="H42" s="201"/>
      <c r="I42" s="30">
        <v>35</v>
      </c>
      <c r="J42" s="30">
        <v>21</v>
      </c>
      <c r="K42" s="7">
        <f>SUM(K43:K49)</f>
        <v>85000499</v>
      </c>
      <c r="L42" s="7">
        <f>SUM(L43:L49)</f>
        <v>74498598</v>
      </c>
    </row>
    <row r="43" spans="1:12" ht="11.25">
      <c r="A43" s="199" t="s">
        <v>113</v>
      </c>
      <c r="B43" s="200"/>
      <c r="C43" s="200"/>
      <c r="D43" s="200"/>
      <c r="E43" s="200"/>
      <c r="F43" s="200"/>
      <c r="G43" s="200"/>
      <c r="H43" s="201"/>
      <c r="I43" s="30">
        <v>36</v>
      </c>
      <c r="J43" s="30"/>
      <c r="K43" s="8">
        <v>4978525</v>
      </c>
      <c r="L43" s="8">
        <v>4448423</v>
      </c>
    </row>
    <row r="44" spans="1:12" ht="11.25">
      <c r="A44" s="199" t="s">
        <v>114</v>
      </c>
      <c r="B44" s="200"/>
      <c r="C44" s="200"/>
      <c r="D44" s="200"/>
      <c r="E44" s="200"/>
      <c r="F44" s="200"/>
      <c r="G44" s="200"/>
      <c r="H44" s="201"/>
      <c r="I44" s="30">
        <v>37</v>
      </c>
      <c r="J44" s="30"/>
      <c r="K44" s="8"/>
      <c r="L44" s="8"/>
    </row>
    <row r="45" spans="1:12" ht="11.25">
      <c r="A45" s="199" t="s">
        <v>78</v>
      </c>
      <c r="B45" s="200"/>
      <c r="C45" s="200"/>
      <c r="D45" s="200"/>
      <c r="E45" s="200"/>
      <c r="F45" s="200"/>
      <c r="G45" s="200"/>
      <c r="H45" s="201"/>
      <c r="I45" s="30">
        <v>38</v>
      </c>
      <c r="J45" s="30"/>
      <c r="K45" s="8"/>
      <c r="L45" s="8"/>
    </row>
    <row r="46" spans="1:12" ht="11.25">
      <c r="A46" s="199" t="s">
        <v>79</v>
      </c>
      <c r="B46" s="200"/>
      <c r="C46" s="200"/>
      <c r="D46" s="200"/>
      <c r="E46" s="200"/>
      <c r="F46" s="200"/>
      <c r="G46" s="200"/>
      <c r="H46" s="201"/>
      <c r="I46" s="30">
        <v>39</v>
      </c>
      <c r="J46" s="30"/>
      <c r="K46" s="8">
        <v>68540</v>
      </c>
      <c r="L46" s="8">
        <v>35270</v>
      </c>
    </row>
    <row r="47" spans="1:12" ht="11.25">
      <c r="A47" s="199" t="s">
        <v>80</v>
      </c>
      <c r="B47" s="200"/>
      <c r="C47" s="200"/>
      <c r="D47" s="200"/>
      <c r="E47" s="200"/>
      <c r="F47" s="200"/>
      <c r="G47" s="200"/>
      <c r="H47" s="201"/>
      <c r="I47" s="30">
        <v>40</v>
      </c>
      <c r="J47" s="30"/>
      <c r="K47" s="8">
        <v>2119895</v>
      </c>
      <c r="L47" s="8"/>
    </row>
    <row r="48" spans="1:12" ht="11.25">
      <c r="A48" s="199" t="s">
        <v>81</v>
      </c>
      <c r="B48" s="200"/>
      <c r="C48" s="200"/>
      <c r="D48" s="200"/>
      <c r="E48" s="200"/>
      <c r="F48" s="200"/>
      <c r="G48" s="200"/>
      <c r="H48" s="201"/>
      <c r="I48" s="30">
        <v>41</v>
      </c>
      <c r="J48" s="30"/>
      <c r="K48" s="8">
        <v>77833539</v>
      </c>
      <c r="L48" s="8">
        <v>70014905</v>
      </c>
    </row>
    <row r="49" spans="1:12" ht="11.25">
      <c r="A49" s="199" t="s">
        <v>82</v>
      </c>
      <c r="B49" s="200"/>
      <c r="C49" s="200"/>
      <c r="D49" s="200"/>
      <c r="E49" s="200"/>
      <c r="F49" s="200"/>
      <c r="G49" s="200"/>
      <c r="H49" s="201"/>
      <c r="I49" s="30">
        <v>42</v>
      </c>
      <c r="J49" s="30"/>
      <c r="K49" s="8"/>
      <c r="L49" s="8"/>
    </row>
    <row r="50" spans="1:12" ht="11.25">
      <c r="A50" s="199" t="s">
        <v>94</v>
      </c>
      <c r="B50" s="200"/>
      <c r="C50" s="200"/>
      <c r="D50" s="200"/>
      <c r="E50" s="200"/>
      <c r="F50" s="200"/>
      <c r="G50" s="200"/>
      <c r="H50" s="201"/>
      <c r="I50" s="30">
        <v>43</v>
      </c>
      <c r="J50" s="30"/>
      <c r="K50" s="7">
        <f>SUM(K51:K56)</f>
        <v>60747421</v>
      </c>
      <c r="L50" s="7">
        <f>SUM(L51:L56)</f>
        <v>39700977</v>
      </c>
    </row>
    <row r="51" spans="1:12" ht="11.25">
      <c r="A51" s="199" t="s">
        <v>196</v>
      </c>
      <c r="B51" s="200"/>
      <c r="C51" s="200"/>
      <c r="D51" s="200"/>
      <c r="E51" s="200"/>
      <c r="F51" s="200"/>
      <c r="G51" s="200"/>
      <c r="H51" s="201"/>
      <c r="I51" s="30">
        <v>44</v>
      </c>
      <c r="J51" s="30">
        <v>22</v>
      </c>
      <c r="K51" s="8">
        <v>7154443</v>
      </c>
      <c r="L51" s="8">
        <v>8225648</v>
      </c>
    </row>
    <row r="52" spans="1:12" ht="11.25">
      <c r="A52" s="199" t="s">
        <v>197</v>
      </c>
      <c r="B52" s="200"/>
      <c r="C52" s="200"/>
      <c r="D52" s="200"/>
      <c r="E52" s="200"/>
      <c r="F52" s="200"/>
      <c r="G52" s="200"/>
      <c r="H52" s="201"/>
      <c r="I52" s="30">
        <v>45</v>
      </c>
      <c r="J52" s="30">
        <v>23</v>
      </c>
      <c r="K52" s="8">
        <v>33068233</v>
      </c>
      <c r="L52" s="8">
        <v>30448317</v>
      </c>
    </row>
    <row r="53" spans="1:12" ht="11.25">
      <c r="A53" s="199" t="s">
        <v>198</v>
      </c>
      <c r="B53" s="200"/>
      <c r="C53" s="200"/>
      <c r="D53" s="200"/>
      <c r="E53" s="200"/>
      <c r="F53" s="200"/>
      <c r="G53" s="200"/>
      <c r="H53" s="201"/>
      <c r="I53" s="30">
        <v>46</v>
      </c>
      <c r="J53" s="30"/>
      <c r="K53" s="8">
        <v>1650328</v>
      </c>
      <c r="L53" s="8">
        <v>119034</v>
      </c>
    </row>
    <row r="54" spans="1:12" ht="11.25">
      <c r="A54" s="199" t="s">
        <v>199</v>
      </c>
      <c r="B54" s="200"/>
      <c r="C54" s="200"/>
      <c r="D54" s="200"/>
      <c r="E54" s="200"/>
      <c r="F54" s="200"/>
      <c r="G54" s="200"/>
      <c r="H54" s="201"/>
      <c r="I54" s="30">
        <v>47</v>
      </c>
      <c r="J54" s="30"/>
      <c r="K54" s="8">
        <v>56576</v>
      </c>
      <c r="L54" s="8">
        <v>27220</v>
      </c>
    </row>
    <row r="55" spans="1:12" ht="11.25">
      <c r="A55" s="199" t="s">
        <v>10</v>
      </c>
      <c r="B55" s="200"/>
      <c r="C55" s="200"/>
      <c r="D55" s="200"/>
      <c r="E55" s="200"/>
      <c r="F55" s="200"/>
      <c r="G55" s="200"/>
      <c r="H55" s="201"/>
      <c r="I55" s="30">
        <v>48</v>
      </c>
      <c r="J55" s="30">
        <v>24</v>
      </c>
      <c r="K55" s="8">
        <v>272652</v>
      </c>
      <c r="L55" s="8">
        <v>231687</v>
      </c>
    </row>
    <row r="56" spans="1:12" ht="11.25">
      <c r="A56" s="199" t="s">
        <v>11</v>
      </c>
      <c r="B56" s="200"/>
      <c r="C56" s="200"/>
      <c r="D56" s="200"/>
      <c r="E56" s="200"/>
      <c r="F56" s="200"/>
      <c r="G56" s="200"/>
      <c r="H56" s="201"/>
      <c r="I56" s="30">
        <v>49</v>
      </c>
      <c r="J56" s="30">
        <v>25</v>
      </c>
      <c r="K56" s="8">
        <v>18545189</v>
      </c>
      <c r="L56" s="8">
        <v>649071</v>
      </c>
    </row>
    <row r="57" spans="1:12" ht="11.25">
      <c r="A57" s="199" t="s">
        <v>95</v>
      </c>
      <c r="B57" s="200"/>
      <c r="C57" s="200"/>
      <c r="D57" s="200"/>
      <c r="E57" s="200"/>
      <c r="F57" s="200"/>
      <c r="G57" s="200"/>
      <c r="H57" s="201"/>
      <c r="I57" s="30">
        <v>50</v>
      </c>
      <c r="J57" s="30">
        <v>26</v>
      </c>
      <c r="K57" s="7">
        <f>SUM(K58:K64)</f>
        <v>5919932</v>
      </c>
      <c r="L57" s="7">
        <f>SUM(L58:L64)</f>
        <v>7467981</v>
      </c>
    </row>
    <row r="58" spans="1:12" ht="11.25">
      <c r="A58" s="199" t="s">
        <v>68</v>
      </c>
      <c r="B58" s="200"/>
      <c r="C58" s="200"/>
      <c r="D58" s="200"/>
      <c r="E58" s="200"/>
      <c r="F58" s="200"/>
      <c r="G58" s="200"/>
      <c r="H58" s="201"/>
      <c r="I58" s="30">
        <v>51</v>
      </c>
      <c r="J58" s="30"/>
      <c r="K58" s="8"/>
      <c r="L58" s="8"/>
    </row>
    <row r="59" spans="1:12" ht="11.25">
      <c r="A59" s="199" t="s">
        <v>69</v>
      </c>
      <c r="B59" s="200"/>
      <c r="C59" s="200"/>
      <c r="D59" s="200"/>
      <c r="E59" s="200"/>
      <c r="F59" s="200"/>
      <c r="G59" s="200"/>
      <c r="H59" s="201"/>
      <c r="I59" s="30">
        <v>52</v>
      </c>
      <c r="J59" s="30"/>
      <c r="K59" s="8">
        <v>937500</v>
      </c>
      <c r="L59" s="8">
        <v>2519361</v>
      </c>
    </row>
    <row r="60" spans="1:12" ht="11.25">
      <c r="A60" s="199" t="s">
        <v>229</v>
      </c>
      <c r="B60" s="200"/>
      <c r="C60" s="200"/>
      <c r="D60" s="200"/>
      <c r="E60" s="200"/>
      <c r="F60" s="200"/>
      <c r="G60" s="200"/>
      <c r="H60" s="201"/>
      <c r="I60" s="30">
        <v>53</v>
      </c>
      <c r="J60" s="30"/>
      <c r="K60" s="8"/>
      <c r="L60" s="8"/>
    </row>
    <row r="61" spans="1:12" ht="11.25">
      <c r="A61" s="199" t="s">
        <v>75</v>
      </c>
      <c r="B61" s="200"/>
      <c r="C61" s="200"/>
      <c r="D61" s="200"/>
      <c r="E61" s="200"/>
      <c r="F61" s="200"/>
      <c r="G61" s="200"/>
      <c r="H61" s="201"/>
      <c r="I61" s="30">
        <v>54</v>
      </c>
      <c r="J61" s="30"/>
      <c r="K61" s="8">
        <v>3500000</v>
      </c>
      <c r="L61" s="8">
        <v>3800000</v>
      </c>
    </row>
    <row r="62" spans="1:12" ht="11.25">
      <c r="A62" s="199" t="s">
        <v>76</v>
      </c>
      <c r="B62" s="200"/>
      <c r="C62" s="200"/>
      <c r="D62" s="200"/>
      <c r="E62" s="200"/>
      <c r="F62" s="200"/>
      <c r="G62" s="200"/>
      <c r="H62" s="201"/>
      <c r="I62" s="30">
        <v>55</v>
      </c>
      <c r="J62" s="30"/>
      <c r="K62" s="8"/>
      <c r="L62" s="8"/>
    </row>
    <row r="63" spans="1:12" ht="11.25">
      <c r="A63" s="199" t="s">
        <v>77</v>
      </c>
      <c r="B63" s="200"/>
      <c r="C63" s="200"/>
      <c r="D63" s="200"/>
      <c r="E63" s="200"/>
      <c r="F63" s="200"/>
      <c r="G63" s="200"/>
      <c r="H63" s="201"/>
      <c r="I63" s="30">
        <v>56</v>
      </c>
      <c r="J63" s="30"/>
      <c r="K63" s="8">
        <v>1482432</v>
      </c>
      <c r="L63" s="8">
        <v>1148620</v>
      </c>
    </row>
    <row r="64" spans="1:12" ht="11.25">
      <c r="A64" s="199" t="s">
        <v>36</v>
      </c>
      <c r="B64" s="200"/>
      <c r="C64" s="200"/>
      <c r="D64" s="200"/>
      <c r="E64" s="200"/>
      <c r="F64" s="200"/>
      <c r="G64" s="200"/>
      <c r="H64" s="201"/>
      <c r="I64" s="30">
        <v>57</v>
      </c>
      <c r="J64" s="30"/>
      <c r="K64" s="8"/>
      <c r="L64" s="8"/>
    </row>
    <row r="65" spans="1:12" ht="11.25">
      <c r="A65" s="199" t="s">
        <v>203</v>
      </c>
      <c r="B65" s="200"/>
      <c r="C65" s="200"/>
      <c r="D65" s="200"/>
      <c r="E65" s="200"/>
      <c r="F65" s="200"/>
      <c r="G65" s="200"/>
      <c r="H65" s="201"/>
      <c r="I65" s="30">
        <v>58</v>
      </c>
      <c r="J65" s="30">
        <v>27</v>
      </c>
      <c r="K65" s="8">
        <v>9587510</v>
      </c>
      <c r="L65" s="8">
        <v>5608234</v>
      </c>
    </row>
    <row r="66" spans="1:12" ht="11.25">
      <c r="A66" s="196" t="s">
        <v>48</v>
      </c>
      <c r="B66" s="197"/>
      <c r="C66" s="197"/>
      <c r="D66" s="197"/>
      <c r="E66" s="197"/>
      <c r="F66" s="197"/>
      <c r="G66" s="197"/>
      <c r="H66" s="198"/>
      <c r="I66" s="30">
        <v>59</v>
      </c>
      <c r="J66" s="30">
        <v>28</v>
      </c>
      <c r="K66" s="8">
        <v>685500</v>
      </c>
      <c r="L66" s="8">
        <v>1083051</v>
      </c>
    </row>
    <row r="67" spans="1:12" ht="11.25">
      <c r="A67" s="196" t="s">
        <v>325</v>
      </c>
      <c r="B67" s="197"/>
      <c r="C67" s="197"/>
      <c r="D67" s="197"/>
      <c r="E67" s="197"/>
      <c r="F67" s="197"/>
      <c r="G67" s="197"/>
      <c r="H67" s="198"/>
      <c r="I67" s="30">
        <v>60</v>
      </c>
      <c r="J67" s="30"/>
      <c r="K67" s="7">
        <f>K8+K9+K41+K66</f>
        <v>421109876</v>
      </c>
      <c r="L67" s="7">
        <f>L8+L9+L41+L66</f>
        <v>404946613</v>
      </c>
    </row>
    <row r="68" spans="1:12" ht="11.25">
      <c r="A68" s="212" t="s">
        <v>83</v>
      </c>
      <c r="B68" s="213"/>
      <c r="C68" s="213"/>
      <c r="D68" s="213"/>
      <c r="E68" s="213"/>
      <c r="F68" s="213"/>
      <c r="G68" s="213"/>
      <c r="H68" s="214"/>
      <c r="I68" s="31">
        <v>61</v>
      </c>
      <c r="J68" s="31"/>
      <c r="K68" s="32"/>
      <c r="L68" s="32"/>
    </row>
    <row r="69" spans="1:12" ht="11.25">
      <c r="A69" s="215" t="s">
        <v>50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7"/>
    </row>
    <row r="70" spans="1:12" ht="11.25">
      <c r="A70" s="193" t="s">
        <v>326</v>
      </c>
      <c r="B70" s="194"/>
      <c r="C70" s="194"/>
      <c r="D70" s="194"/>
      <c r="E70" s="194"/>
      <c r="F70" s="194"/>
      <c r="G70" s="194"/>
      <c r="H70" s="195"/>
      <c r="I70" s="28">
        <v>62</v>
      </c>
      <c r="J70" s="28"/>
      <c r="K70" s="33">
        <f>K71+K72+K73+K79+K80+K83+K86</f>
        <v>369578540</v>
      </c>
      <c r="L70" s="33">
        <f>L71+L72+L73+L79+L80+L83+L86</f>
        <v>359827096</v>
      </c>
    </row>
    <row r="71" spans="1:12" ht="11.25">
      <c r="A71" s="199" t="s">
        <v>137</v>
      </c>
      <c r="B71" s="200"/>
      <c r="C71" s="200"/>
      <c r="D71" s="200"/>
      <c r="E71" s="200"/>
      <c r="F71" s="200"/>
      <c r="G71" s="200"/>
      <c r="H71" s="201"/>
      <c r="I71" s="30">
        <v>63</v>
      </c>
      <c r="J71" s="30">
        <v>29</v>
      </c>
      <c r="K71" s="8">
        <v>365478120</v>
      </c>
      <c r="L71" s="8">
        <v>365478120</v>
      </c>
    </row>
    <row r="72" spans="1:12" ht="11.25">
      <c r="A72" s="199" t="s">
        <v>138</v>
      </c>
      <c r="B72" s="200"/>
      <c r="C72" s="200"/>
      <c r="D72" s="200"/>
      <c r="E72" s="200"/>
      <c r="F72" s="200"/>
      <c r="G72" s="200"/>
      <c r="H72" s="201"/>
      <c r="I72" s="30">
        <v>64</v>
      </c>
      <c r="J72" s="30"/>
      <c r="K72" s="8"/>
      <c r="L72" s="8"/>
    </row>
    <row r="73" spans="1:12" ht="11.25">
      <c r="A73" s="199" t="s">
        <v>139</v>
      </c>
      <c r="B73" s="200"/>
      <c r="C73" s="200"/>
      <c r="D73" s="200"/>
      <c r="E73" s="200"/>
      <c r="F73" s="200"/>
      <c r="G73" s="200"/>
      <c r="H73" s="201"/>
      <c r="I73" s="30">
        <v>65</v>
      </c>
      <c r="J73" s="30"/>
      <c r="K73" s="7">
        <f>K74+K75-K76+K77+K78</f>
        <v>819826</v>
      </c>
      <c r="L73" s="7">
        <f>L74+L75-L76+L77+L78</f>
        <v>1407717</v>
      </c>
    </row>
    <row r="74" spans="1:12" ht="11.25">
      <c r="A74" s="199" t="s">
        <v>140</v>
      </c>
      <c r="B74" s="200"/>
      <c r="C74" s="200"/>
      <c r="D74" s="200"/>
      <c r="E74" s="200"/>
      <c r="F74" s="200"/>
      <c r="G74" s="200"/>
      <c r="H74" s="201"/>
      <c r="I74" s="30">
        <v>66</v>
      </c>
      <c r="J74" s="30"/>
      <c r="K74" s="8">
        <v>785000</v>
      </c>
      <c r="L74" s="8">
        <v>1344338</v>
      </c>
    </row>
    <row r="75" spans="1:12" ht="11.25">
      <c r="A75" s="199" t="s">
        <v>141</v>
      </c>
      <c r="B75" s="200"/>
      <c r="C75" s="200"/>
      <c r="D75" s="200"/>
      <c r="E75" s="200"/>
      <c r="F75" s="200"/>
      <c r="G75" s="200"/>
      <c r="H75" s="201"/>
      <c r="I75" s="30">
        <v>67</v>
      </c>
      <c r="J75" s="30"/>
      <c r="K75" s="8"/>
      <c r="L75" s="8"/>
    </row>
    <row r="76" spans="1:12" ht="11.25">
      <c r="A76" s="199" t="s">
        <v>129</v>
      </c>
      <c r="B76" s="200"/>
      <c r="C76" s="200"/>
      <c r="D76" s="200"/>
      <c r="E76" s="200"/>
      <c r="F76" s="200"/>
      <c r="G76" s="200"/>
      <c r="H76" s="201"/>
      <c r="I76" s="30">
        <v>68</v>
      </c>
      <c r="J76" s="30"/>
      <c r="K76" s="8"/>
      <c r="L76" s="8"/>
    </row>
    <row r="77" spans="1:12" ht="11.25">
      <c r="A77" s="199" t="s">
        <v>130</v>
      </c>
      <c r="B77" s="200"/>
      <c r="C77" s="200"/>
      <c r="D77" s="200"/>
      <c r="E77" s="200"/>
      <c r="F77" s="200"/>
      <c r="G77" s="200"/>
      <c r="H77" s="201"/>
      <c r="I77" s="30">
        <v>69</v>
      </c>
      <c r="J77" s="30"/>
      <c r="K77" s="8">
        <v>34826</v>
      </c>
      <c r="L77" s="8">
        <v>63379</v>
      </c>
    </row>
    <row r="78" spans="1:12" ht="11.25">
      <c r="A78" s="199" t="s">
        <v>131</v>
      </c>
      <c r="B78" s="200"/>
      <c r="C78" s="200"/>
      <c r="D78" s="200"/>
      <c r="E78" s="200"/>
      <c r="F78" s="200"/>
      <c r="G78" s="200"/>
      <c r="H78" s="201"/>
      <c r="I78" s="30">
        <v>70</v>
      </c>
      <c r="J78" s="30"/>
      <c r="K78" s="8"/>
      <c r="L78" s="8"/>
    </row>
    <row r="79" spans="1:12" ht="11.25">
      <c r="A79" s="199" t="s">
        <v>132</v>
      </c>
      <c r="B79" s="200"/>
      <c r="C79" s="200"/>
      <c r="D79" s="200"/>
      <c r="E79" s="200"/>
      <c r="F79" s="200"/>
      <c r="G79" s="200"/>
      <c r="H79" s="201"/>
      <c r="I79" s="30">
        <v>71</v>
      </c>
      <c r="J79" s="30"/>
      <c r="K79" s="8"/>
      <c r="L79" s="8"/>
    </row>
    <row r="80" spans="1:12" ht="11.25">
      <c r="A80" s="199" t="s">
        <v>227</v>
      </c>
      <c r="B80" s="200"/>
      <c r="C80" s="200"/>
      <c r="D80" s="200"/>
      <c r="E80" s="200"/>
      <c r="F80" s="200"/>
      <c r="G80" s="200"/>
      <c r="H80" s="201"/>
      <c r="I80" s="30">
        <v>72</v>
      </c>
      <c r="J80" s="30"/>
      <c r="K80" s="7">
        <f>K81-K82</f>
        <v>-8227792</v>
      </c>
      <c r="L80" s="7">
        <f>L81-L82</f>
        <v>-7591050</v>
      </c>
    </row>
    <row r="81" spans="1:12" ht="11.25">
      <c r="A81" s="218" t="s">
        <v>165</v>
      </c>
      <c r="B81" s="219"/>
      <c r="C81" s="219"/>
      <c r="D81" s="219"/>
      <c r="E81" s="219"/>
      <c r="F81" s="219"/>
      <c r="G81" s="219"/>
      <c r="H81" s="220"/>
      <c r="I81" s="30">
        <v>73</v>
      </c>
      <c r="J81" s="30"/>
      <c r="K81" s="8"/>
      <c r="L81" s="8"/>
    </row>
    <row r="82" spans="1:12" ht="11.25">
      <c r="A82" s="218" t="s">
        <v>166</v>
      </c>
      <c r="B82" s="219"/>
      <c r="C82" s="219"/>
      <c r="D82" s="219"/>
      <c r="E82" s="219"/>
      <c r="F82" s="219"/>
      <c r="G82" s="219"/>
      <c r="H82" s="220"/>
      <c r="I82" s="30">
        <v>74</v>
      </c>
      <c r="J82" s="30"/>
      <c r="K82" s="8">
        <v>8227792</v>
      </c>
      <c r="L82" s="8">
        <v>7591050</v>
      </c>
    </row>
    <row r="83" spans="1:12" ht="11.25">
      <c r="A83" s="199" t="s">
        <v>228</v>
      </c>
      <c r="B83" s="200"/>
      <c r="C83" s="200"/>
      <c r="D83" s="200"/>
      <c r="E83" s="200"/>
      <c r="F83" s="200"/>
      <c r="G83" s="200"/>
      <c r="H83" s="201"/>
      <c r="I83" s="30">
        <v>75</v>
      </c>
      <c r="J83" s="30"/>
      <c r="K83" s="7">
        <f>K84-K85</f>
        <v>11345709</v>
      </c>
      <c r="L83" s="7">
        <f>L84-L85</f>
        <v>508414</v>
      </c>
    </row>
    <row r="84" spans="1:12" ht="11.25">
      <c r="A84" s="218" t="s">
        <v>167</v>
      </c>
      <c r="B84" s="219"/>
      <c r="C84" s="219"/>
      <c r="D84" s="219"/>
      <c r="E84" s="219"/>
      <c r="F84" s="219"/>
      <c r="G84" s="219"/>
      <c r="H84" s="220"/>
      <c r="I84" s="30">
        <v>76</v>
      </c>
      <c r="J84" s="30"/>
      <c r="K84" s="8">
        <v>11345709</v>
      </c>
      <c r="L84" s="8">
        <v>508414</v>
      </c>
    </row>
    <row r="85" spans="1:12" ht="11.25">
      <c r="A85" s="218" t="s">
        <v>168</v>
      </c>
      <c r="B85" s="219"/>
      <c r="C85" s="219"/>
      <c r="D85" s="219"/>
      <c r="E85" s="219"/>
      <c r="F85" s="219"/>
      <c r="G85" s="219"/>
      <c r="H85" s="220"/>
      <c r="I85" s="30">
        <v>77</v>
      </c>
      <c r="J85" s="30"/>
      <c r="K85" s="8"/>
      <c r="L85" s="8"/>
    </row>
    <row r="86" spans="1:12" ht="11.25">
      <c r="A86" s="199" t="s">
        <v>169</v>
      </c>
      <c r="B86" s="200"/>
      <c r="C86" s="200"/>
      <c r="D86" s="200"/>
      <c r="E86" s="200"/>
      <c r="F86" s="200"/>
      <c r="G86" s="200"/>
      <c r="H86" s="201"/>
      <c r="I86" s="30">
        <v>78</v>
      </c>
      <c r="J86" s="30">
        <v>30</v>
      </c>
      <c r="K86" s="8">
        <v>162677</v>
      </c>
      <c r="L86" s="8">
        <v>23895</v>
      </c>
    </row>
    <row r="87" spans="1:12" ht="11.25">
      <c r="A87" s="196" t="s">
        <v>327</v>
      </c>
      <c r="B87" s="197"/>
      <c r="C87" s="197"/>
      <c r="D87" s="197"/>
      <c r="E87" s="197"/>
      <c r="F87" s="197"/>
      <c r="G87" s="197"/>
      <c r="H87" s="198"/>
      <c r="I87" s="30">
        <v>79</v>
      </c>
      <c r="J87" s="30">
        <v>31</v>
      </c>
      <c r="K87" s="7">
        <f>SUM(K88:K90)</f>
        <v>6153536</v>
      </c>
      <c r="L87" s="7">
        <f>SUM(L88:L90)</f>
        <v>4197836</v>
      </c>
    </row>
    <row r="88" spans="1:12" ht="11.25">
      <c r="A88" s="199" t="s">
        <v>125</v>
      </c>
      <c r="B88" s="200"/>
      <c r="C88" s="200"/>
      <c r="D88" s="200"/>
      <c r="E88" s="200"/>
      <c r="F88" s="200"/>
      <c r="G88" s="200"/>
      <c r="H88" s="201"/>
      <c r="I88" s="30">
        <v>80</v>
      </c>
      <c r="J88" s="30"/>
      <c r="K88" s="8">
        <v>3707557</v>
      </c>
      <c r="L88" s="8">
        <f>1900000+310348+155000</f>
        <v>2365348</v>
      </c>
    </row>
    <row r="89" spans="1:12" ht="11.25">
      <c r="A89" s="199" t="s">
        <v>126</v>
      </c>
      <c r="B89" s="200"/>
      <c r="C89" s="200"/>
      <c r="D89" s="200"/>
      <c r="E89" s="200"/>
      <c r="F89" s="200"/>
      <c r="G89" s="200"/>
      <c r="H89" s="201"/>
      <c r="I89" s="30">
        <v>81</v>
      </c>
      <c r="J89" s="30"/>
      <c r="K89" s="8"/>
      <c r="L89" s="8"/>
    </row>
    <row r="90" spans="1:12" ht="11.25">
      <c r="A90" s="199" t="s">
        <v>127</v>
      </c>
      <c r="B90" s="200"/>
      <c r="C90" s="200"/>
      <c r="D90" s="200"/>
      <c r="E90" s="200"/>
      <c r="F90" s="200"/>
      <c r="G90" s="200"/>
      <c r="H90" s="201"/>
      <c r="I90" s="30">
        <v>82</v>
      </c>
      <c r="J90" s="30"/>
      <c r="K90" s="8">
        <v>2445979</v>
      </c>
      <c r="L90" s="8">
        <v>1832488</v>
      </c>
    </row>
    <row r="91" spans="1:12" ht="11.25">
      <c r="A91" s="196" t="s">
        <v>328</v>
      </c>
      <c r="B91" s="197"/>
      <c r="C91" s="197"/>
      <c r="D91" s="197"/>
      <c r="E91" s="197"/>
      <c r="F91" s="197"/>
      <c r="G91" s="197"/>
      <c r="H91" s="198"/>
      <c r="I91" s="30">
        <v>83</v>
      </c>
      <c r="J91" s="30"/>
      <c r="K91" s="7">
        <f>SUM(K92:K100)</f>
        <v>22143984</v>
      </c>
      <c r="L91" s="7">
        <f>SUM(L92:L100)</f>
        <v>17183042</v>
      </c>
    </row>
    <row r="92" spans="1:12" ht="11.25">
      <c r="A92" s="199" t="s">
        <v>128</v>
      </c>
      <c r="B92" s="200"/>
      <c r="C92" s="200"/>
      <c r="D92" s="200"/>
      <c r="E92" s="200"/>
      <c r="F92" s="200"/>
      <c r="G92" s="200"/>
      <c r="H92" s="201"/>
      <c r="I92" s="30">
        <v>84</v>
      </c>
      <c r="J92" s="30"/>
      <c r="K92" s="8"/>
      <c r="L92" s="8"/>
    </row>
    <row r="93" spans="1:12" ht="11.25">
      <c r="A93" s="199" t="s">
        <v>230</v>
      </c>
      <c r="B93" s="200"/>
      <c r="C93" s="200"/>
      <c r="D93" s="200"/>
      <c r="E93" s="200"/>
      <c r="F93" s="200"/>
      <c r="G93" s="200"/>
      <c r="H93" s="201"/>
      <c r="I93" s="30">
        <v>85</v>
      </c>
      <c r="J93" s="30"/>
      <c r="K93" s="8"/>
      <c r="L93" s="8"/>
    </row>
    <row r="94" spans="1:12" ht="11.25">
      <c r="A94" s="199" t="s">
        <v>0</v>
      </c>
      <c r="B94" s="200"/>
      <c r="C94" s="200"/>
      <c r="D94" s="200"/>
      <c r="E94" s="200"/>
      <c r="F94" s="200"/>
      <c r="G94" s="200"/>
      <c r="H94" s="201"/>
      <c r="I94" s="30">
        <v>86</v>
      </c>
      <c r="J94" s="30">
        <v>32</v>
      </c>
      <c r="K94" s="8">
        <v>22143984</v>
      </c>
      <c r="L94" s="8">
        <v>17183042</v>
      </c>
    </row>
    <row r="95" spans="1:12" ht="11.25">
      <c r="A95" s="199" t="s">
        <v>231</v>
      </c>
      <c r="B95" s="200"/>
      <c r="C95" s="200"/>
      <c r="D95" s="200"/>
      <c r="E95" s="200"/>
      <c r="F95" s="200"/>
      <c r="G95" s="200"/>
      <c r="H95" s="201"/>
      <c r="I95" s="30">
        <v>87</v>
      </c>
      <c r="J95" s="30"/>
      <c r="K95" s="8"/>
      <c r="L95" s="8"/>
    </row>
    <row r="96" spans="1:12" ht="11.25">
      <c r="A96" s="199" t="s">
        <v>232</v>
      </c>
      <c r="B96" s="200"/>
      <c r="C96" s="200"/>
      <c r="D96" s="200"/>
      <c r="E96" s="200"/>
      <c r="F96" s="200"/>
      <c r="G96" s="200"/>
      <c r="H96" s="201"/>
      <c r="I96" s="30">
        <v>88</v>
      </c>
      <c r="J96" s="30"/>
      <c r="K96" s="8"/>
      <c r="L96" s="8"/>
    </row>
    <row r="97" spans="1:12" ht="11.25">
      <c r="A97" s="199" t="s">
        <v>233</v>
      </c>
      <c r="B97" s="200"/>
      <c r="C97" s="200"/>
      <c r="D97" s="200"/>
      <c r="E97" s="200"/>
      <c r="F97" s="200"/>
      <c r="G97" s="200"/>
      <c r="H97" s="201"/>
      <c r="I97" s="30">
        <v>89</v>
      </c>
      <c r="J97" s="30"/>
      <c r="K97" s="8"/>
      <c r="L97" s="8"/>
    </row>
    <row r="98" spans="1:12" ht="11.25">
      <c r="A98" s="199" t="s">
        <v>86</v>
      </c>
      <c r="B98" s="200"/>
      <c r="C98" s="200"/>
      <c r="D98" s="200"/>
      <c r="E98" s="200"/>
      <c r="F98" s="200"/>
      <c r="G98" s="200"/>
      <c r="H98" s="201"/>
      <c r="I98" s="30">
        <v>90</v>
      </c>
      <c r="J98" s="30"/>
      <c r="K98" s="8"/>
      <c r="L98" s="8"/>
    </row>
    <row r="99" spans="1:12" ht="11.25">
      <c r="A99" s="199" t="s">
        <v>84</v>
      </c>
      <c r="B99" s="200"/>
      <c r="C99" s="200"/>
      <c r="D99" s="200"/>
      <c r="E99" s="200"/>
      <c r="F99" s="200"/>
      <c r="G99" s="200"/>
      <c r="H99" s="201"/>
      <c r="I99" s="30">
        <v>91</v>
      </c>
      <c r="J99" s="30"/>
      <c r="K99" s="8"/>
      <c r="L99" s="8"/>
    </row>
    <row r="100" spans="1:12" ht="11.25">
      <c r="A100" s="199" t="s">
        <v>85</v>
      </c>
      <c r="B100" s="200"/>
      <c r="C100" s="200"/>
      <c r="D100" s="200"/>
      <c r="E100" s="200"/>
      <c r="F100" s="200"/>
      <c r="G100" s="200"/>
      <c r="H100" s="201"/>
      <c r="I100" s="30">
        <v>92</v>
      </c>
      <c r="J100" s="30"/>
      <c r="K100" s="8"/>
      <c r="L100" s="8"/>
    </row>
    <row r="101" spans="1:12" ht="11.25">
      <c r="A101" s="196" t="s">
        <v>329</v>
      </c>
      <c r="B101" s="197"/>
      <c r="C101" s="197"/>
      <c r="D101" s="197"/>
      <c r="E101" s="197"/>
      <c r="F101" s="197"/>
      <c r="G101" s="197"/>
      <c r="H101" s="198"/>
      <c r="I101" s="30">
        <v>93</v>
      </c>
      <c r="J101" s="30"/>
      <c r="K101" s="7">
        <f>SUM(K102:K113)</f>
        <v>22975478</v>
      </c>
      <c r="L101" s="7">
        <f>SUM(L102:L113)</f>
        <v>23427576</v>
      </c>
    </row>
    <row r="102" spans="1:12" ht="11.25">
      <c r="A102" s="199" t="s">
        <v>128</v>
      </c>
      <c r="B102" s="200"/>
      <c r="C102" s="200"/>
      <c r="D102" s="200"/>
      <c r="E102" s="200"/>
      <c r="F102" s="200"/>
      <c r="G102" s="200"/>
      <c r="H102" s="201"/>
      <c r="I102" s="30">
        <v>94</v>
      </c>
      <c r="J102" s="30">
        <v>33</v>
      </c>
      <c r="K102" s="8">
        <v>3099700</v>
      </c>
      <c r="L102" s="8">
        <v>4532291</v>
      </c>
    </row>
    <row r="103" spans="1:12" ht="11.25">
      <c r="A103" s="199" t="s">
        <v>230</v>
      </c>
      <c r="B103" s="200"/>
      <c r="C103" s="200"/>
      <c r="D103" s="200"/>
      <c r="E103" s="200"/>
      <c r="F103" s="200"/>
      <c r="G103" s="200"/>
      <c r="H103" s="201"/>
      <c r="I103" s="30">
        <v>95</v>
      </c>
      <c r="J103" s="30"/>
      <c r="K103" s="8"/>
      <c r="L103" s="8"/>
    </row>
    <row r="104" spans="1:12" s="130" customFormat="1" ht="11.25">
      <c r="A104" s="199" t="s">
        <v>0</v>
      </c>
      <c r="B104" s="200"/>
      <c r="C104" s="200"/>
      <c r="D104" s="200"/>
      <c r="E104" s="200"/>
      <c r="F104" s="200"/>
      <c r="G104" s="200"/>
      <c r="H104" s="201"/>
      <c r="I104" s="30">
        <v>96</v>
      </c>
      <c r="J104" s="30">
        <v>34</v>
      </c>
      <c r="K104" s="8">
        <v>5444003</v>
      </c>
      <c r="L104" s="8">
        <v>5268835</v>
      </c>
    </row>
    <row r="105" spans="1:12" ht="11.25">
      <c r="A105" s="199" t="s">
        <v>231</v>
      </c>
      <c r="B105" s="200"/>
      <c r="C105" s="200"/>
      <c r="D105" s="200"/>
      <c r="E105" s="200"/>
      <c r="F105" s="200"/>
      <c r="G105" s="200"/>
      <c r="H105" s="201"/>
      <c r="I105" s="30">
        <v>97</v>
      </c>
      <c r="J105" s="30">
        <v>35</v>
      </c>
      <c r="K105" s="8">
        <v>981658</v>
      </c>
      <c r="L105" s="8">
        <v>999318</v>
      </c>
    </row>
    <row r="106" spans="1:12" ht="11.25">
      <c r="A106" s="199" t="s">
        <v>232</v>
      </c>
      <c r="B106" s="200"/>
      <c r="C106" s="200"/>
      <c r="D106" s="200"/>
      <c r="E106" s="200"/>
      <c r="F106" s="200"/>
      <c r="G106" s="200"/>
      <c r="H106" s="201"/>
      <c r="I106" s="30">
        <v>98</v>
      </c>
      <c r="J106" s="30">
        <v>36</v>
      </c>
      <c r="K106" s="8">
        <v>6687188</v>
      </c>
      <c r="L106" s="8">
        <v>6909213</v>
      </c>
    </row>
    <row r="107" spans="1:12" ht="11.25">
      <c r="A107" s="199" t="s">
        <v>233</v>
      </c>
      <c r="B107" s="200"/>
      <c r="C107" s="200"/>
      <c r="D107" s="200"/>
      <c r="E107" s="200"/>
      <c r="F107" s="200"/>
      <c r="G107" s="200"/>
      <c r="H107" s="201"/>
      <c r="I107" s="30">
        <v>99</v>
      </c>
      <c r="J107" s="30"/>
      <c r="K107" s="8"/>
      <c r="L107" s="8"/>
    </row>
    <row r="108" spans="1:12" ht="11.2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30">
        <v>100</v>
      </c>
      <c r="J108" s="30"/>
      <c r="K108" s="8"/>
      <c r="L108" s="8"/>
    </row>
    <row r="109" spans="1:12" ht="11.2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30">
        <v>101</v>
      </c>
      <c r="J109" s="30">
        <v>37</v>
      </c>
      <c r="K109" s="8">
        <v>3050709</v>
      </c>
      <c r="L109" s="8">
        <v>2700266</v>
      </c>
    </row>
    <row r="110" spans="1:12" ht="11.25">
      <c r="A110" s="199" t="s">
        <v>88</v>
      </c>
      <c r="B110" s="200"/>
      <c r="C110" s="200"/>
      <c r="D110" s="200"/>
      <c r="E110" s="200"/>
      <c r="F110" s="200"/>
      <c r="G110" s="200"/>
      <c r="H110" s="201"/>
      <c r="I110" s="30">
        <v>102</v>
      </c>
      <c r="J110" s="30">
        <v>38</v>
      </c>
      <c r="K110" s="8">
        <v>3664623</v>
      </c>
      <c r="L110" s="8">
        <v>2939500</v>
      </c>
    </row>
    <row r="111" spans="1:12" ht="11.25">
      <c r="A111" s="199" t="s">
        <v>91</v>
      </c>
      <c r="B111" s="200"/>
      <c r="C111" s="200"/>
      <c r="D111" s="200"/>
      <c r="E111" s="200"/>
      <c r="F111" s="200"/>
      <c r="G111" s="200"/>
      <c r="H111" s="201"/>
      <c r="I111" s="30">
        <v>103</v>
      </c>
      <c r="J111" s="30"/>
      <c r="K111" s="8"/>
      <c r="L111" s="8"/>
    </row>
    <row r="112" spans="1:12" ht="11.2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30">
        <v>104</v>
      </c>
      <c r="J112" s="30"/>
      <c r="K112" s="8"/>
      <c r="L112" s="8"/>
    </row>
    <row r="113" spans="1:12" ht="11.25">
      <c r="A113" s="199" t="s">
        <v>90</v>
      </c>
      <c r="B113" s="200"/>
      <c r="C113" s="200"/>
      <c r="D113" s="200"/>
      <c r="E113" s="200"/>
      <c r="F113" s="200"/>
      <c r="G113" s="200"/>
      <c r="H113" s="201"/>
      <c r="I113" s="30">
        <v>105</v>
      </c>
      <c r="J113" s="30"/>
      <c r="K113" s="8">
        <v>47597</v>
      </c>
      <c r="L113" s="8">
        <v>78153</v>
      </c>
    </row>
    <row r="114" spans="1:12" ht="11.25">
      <c r="A114" s="196" t="s">
        <v>1</v>
      </c>
      <c r="B114" s="197"/>
      <c r="C114" s="197"/>
      <c r="D114" s="197"/>
      <c r="E114" s="197"/>
      <c r="F114" s="197"/>
      <c r="G114" s="197"/>
      <c r="H114" s="198"/>
      <c r="I114" s="30">
        <v>106</v>
      </c>
      <c r="J114" s="30">
        <v>39</v>
      </c>
      <c r="K114" s="8">
        <v>258338</v>
      </c>
      <c r="L114" s="8">
        <v>311063</v>
      </c>
    </row>
    <row r="115" spans="1:12" ht="11.25">
      <c r="A115" s="196" t="s">
        <v>330</v>
      </c>
      <c r="B115" s="197"/>
      <c r="C115" s="197"/>
      <c r="D115" s="197"/>
      <c r="E115" s="197"/>
      <c r="F115" s="197"/>
      <c r="G115" s="197"/>
      <c r="H115" s="198"/>
      <c r="I115" s="30">
        <v>107</v>
      </c>
      <c r="J115" s="30"/>
      <c r="K115" s="7">
        <f>K70+K87+K91+K101+K114</f>
        <v>421109876</v>
      </c>
      <c r="L115" s="7">
        <f>L70+L87+L91+L101+L114</f>
        <v>404946613</v>
      </c>
    </row>
    <row r="116" spans="1:12" ht="11.25">
      <c r="A116" s="226" t="s">
        <v>49</v>
      </c>
      <c r="B116" s="227"/>
      <c r="C116" s="227"/>
      <c r="D116" s="227"/>
      <c r="E116" s="227"/>
      <c r="F116" s="227"/>
      <c r="G116" s="227"/>
      <c r="H116" s="228"/>
      <c r="I116" s="31">
        <v>108</v>
      </c>
      <c r="J116" s="31"/>
      <c r="K116" s="32"/>
      <c r="L116" s="32"/>
    </row>
    <row r="117" spans="1:12" ht="11.25">
      <c r="A117" s="215" t="s">
        <v>322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0"/>
      <c r="L117" s="231"/>
    </row>
    <row r="118" spans="1:12" ht="11.25">
      <c r="A118" s="193" t="s">
        <v>183</v>
      </c>
      <c r="B118" s="194"/>
      <c r="C118" s="194"/>
      <c r="D118" s="194"/>
      <c r="E118" s="194"/>
      <c r="F118" s="194"/>
      <c r="G118" s="194"/>
      <c r="H118" s="194"/>
      <c r="I118" s="232"/>
      <c r="J118" s="232"/>
      <c r="K118" s="232"/>
      <c r="L118" s="233"/>
    </row>
    <row r="119" spans="1:12" ht="11.25">
      <c r="A119" s="199" t="s">
        <v>8</v>
      </c>
      <c r="B119" s="200"/>
      <c r="C119" s="200"/>
      <c r="D119" s="200"/>
      <c r="E119" s="200"/>
      <c r="F119" s="200"/>
      <c r="G119" s="200"/>
      <c r="H119" s="201"/>
      <c r="I119" s="30">
        <v>109</v>
      </c>
      <c r="J119" s="30"/>
      <c r="K119" s="8">
        <v>369415863</v>
      </c>
      <c r="L119" s="8">
        <f>L70-L120</f>
        <v>359803201</v>
      </c>
    </row>
    <row r="120" spans="1:12" ht="11.25">
      <c r="A120" s="221" t="s">
        <v>9</v>
      </c>
      <c r="B120" s="222"/>
      <c r="C120" s="222"/>
      <c r="D120" s="222"/>
      <c r="E120" s="222"/>
      <c r="F120" s="222"/>
      <c r="G120" s="222"/>
      <c r="H120" s="223"/>
      <c r="I120" s="34">
        <v>110</v>
      </c>
      <c r="J120" s="34"/>
      <c r="K120" s="32">
        <v>162677</v>
      </c>
      <c r="L120" s="32">
        <v>23895</v>
      </c>
    </row>
    <row r="121" spans="1:12" ht="11.25">
      <c r="A121" s="35"/>
      <c r="B121" s="35"/>
      <c r="C121" s="35"/>
      <c r="D121" s="35"/>
      <c r="E121" s="35"/>
      <c r="F121" s="35"/>
      <c r="G121" s="35"/>
      <c r="H121" s="35"/>
      <c r="I121" s="1"/>
      <c r="J121" s="1"/>
      <c r="K121" s="1"/>
      <c r="L121" s="1"/>
    </row>
    <row r="122" spans="1:12" ht="11.25">
      <c r="A122" s="224" t="s">
        <v>92</v>
      </c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</row>
    <row r="123" spans="1:12" ht="11.25">
      <c r="A123" s="224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</row>
    <row r="124" spans="11:12" ht="11.25">
      <c r="K124" s="131"/>
      <c r="L124" s="131"/>
    </row>
  </sheetData>
  <sheetProtection/>
  <mergeCells count="123">
    <mergeCell ref="A120:H120"/>
    <mergeCell ref="A122:L122"/>
    <mergeCell ref="A123:L123"/>
    <mergeCell ref="A116:H116"/>
    <mergeCell ref="A117:L117"/>
    <mergeCell ref="A118:L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L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L4"/>
    <mergeCell ref="A5:H5"/>
    <mergeCell ref="A6:H6"/>
    <mergeCell ref="A7:L7"/>
    <mergeCell ref="A8:H8"/>
    <mergeCell ref="A9:H9"/>
    <mergeCell ref="A10:H10"/>
    <mergeCell ref="A11:H11"/>
    <mergeCell ref="A1:K1"/>
    <mergeCell ref="L1:L2"/>
    <mergeCell ref="A2:K2"/>
    <mergeCell ref="A3:L3"/>
  </mergeCells>
  <dataValidations count="5">
    <dataValidation type="whole" operator="notEqual" allowBlank="1" showInputMessage="1" showErrorMessage="1" errorTitle="Pogrešan unos" error="Mogu se unijeti samo cjelobrojne vrijednosti." sqref="K86:L86 K119:L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0:L85 K87:L116 K8:L68 K73:L78 K71:L71">
      <formula1>0</formula1>
    </dataValidation>
  </dataValidations>
  <printOptions/>
  <pageMargins left="0.75" right="0.75" top="1" bottom="0.9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71"/>
  <sheetViews>
    <sheetView view="pageBreakPreview" zoomScale="110" zoomScaleSheetLayoutView="110" zoomScalePageLayoutView="0" workbookViewId="0" topLeftCell="A19">
      <selection activeCell="K67" sqref="K67"/>
    </sheetView>
  </sheetViews>
  <sheetFormatPr defaultColWidth="9.140625" defaultRowHeight="12.75"/>
  <cols>
    <col min="1" max="5" width="9.140625" style="22" customWidth="1"/>
    <col min="6" max="6" width="9.00390625" style="22" customWidth="1"/>
    <col min="7" max="7" width="8.140625" style="22" hidden="1" customWidth="1"/>
    <col min="8" max="8" width="9.140625" style="22" hidden="1" customWidth="1"/>
    <col min="9" max="10" width="9.140625" style="22" customWidth="1"/>
    <col min="11" max="11" width="12.8515625" style="22" customWidth="1"/>
    <col min="12" max="12" width="13.140625" style="22" customWidth="1"/>
    <col min="13" max="16384" width="9.140625" style="22" customWidth="1"/>
  </cols>
  <sheetData>
    <row r="1" spans="1:12" ht="12.75" customHeight="1">
      <c r="A1" s="187" t="s">
        <v>150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90" t="s">
        <v>354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1.25">
      <c r="A3" s="2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>
      <c r="A4" s="234" t="s">
        <v>353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23.25" thickBot="1">
      <c r="A5" s="236" t="s">
        <v>51</v>
      </c>
      <c r="B5" s="236"/>
      <c r="C5" s="236"/>
      <c r="D5" s="236"/>
      <c r="E5" s="236"/>
      <c r="F5" s="236"/>
      <c r="G5" s="236"/>
      <c r="H5" s="236"/>
      <c r="I5" s="25" t="s">
        <v>321</v>
      </c>
      <c r="J5" s="24" t="s">
        <v>334</v>
      </c>
      <c r="K5" s="25" t="s">
        <v>146</v>
      </c>
      <c r="L5" s="25" t="s">
        <v>147</v>
      </c>
    </row>
    <row r="6" spans="1:12" ht="11.25">
      <c r="A6" s="208">
        <v>1</v>
      </c>
      <c r="B6" s="208"/>
      <c r="C6" s="208"/>
      <c r="D6" s="208"/>
      <c r="E6" s="208"/>
      <c r="F6" s="208"/>
      <c r="G6" s="208"/>
      <c r="H6" s="208"/>
      <c r="I6" s="27">
        <v>2</v>
      </c>
      <c r="J6" s="27" t="s">
        <v>331</v>
      </c>
      <c r="K6" s="26">
        <v>4</v>
      </c>
      <c r="L6" s="26">
        <v>3</v>
      </c>
    </row>
    <row r="7" spans="1:12" ht="11.25">
      <c r="A7" s="193" t="s">
        <v>335</v>
      </c>
      <c r="B7" s="194"/>
      <c r="C7" s="194"/>
      <c r="D7" s="194"/>
      <c r="E7" s="194"/>
      <c r="F7" s="194"/>
      <c r="G7" s="194"/>
      <c r="H7" s="195"/>
      <c r="I7" s="28">
        <v>111</v>
      </c>
      <c r="J7" s="28"/>
      <c r="K7" s="33">
        <f>SUM(K8:K9)</f>
        <v>162010661</v>
      </c>
      <c r="L7" s="33">
        <f>SUM(L8:L9)</f>
        <v>141115734</v>
      </c>
    </row>
    <row r="8" spans="1:12" ht="11.25">
      <c r="A8" s="196" t="s">
        <v>148</v>
      </c>
      <c r="B8" s="197"/>
      <c r="C8" s="197"/>
      <c r="D8" s="197"/>
      <c r="E8" s="197"/>
      <c r="F8" s="197"/>
      <c r="G8" s="197"/>
      <c r="H8" s="198"/>
      <c r="I8" s="30">
        <v>112</v>
      </c>
      <c r="J8" s="30">
        <v>3</v>
      </c>
      <c r="K8" s="8">
        <v>150423360</v>
      </c>
      <c r="L8" s="8">
        <v>131879459</v>
      </c>
    </row>
    <row r="9" spans="1:12" ht="11.25">
      <c r="A9" s="196" t="s">
        <v>96</v>
      </c>
      <c r="B9" s="197"/>
      <c r="C9" s="197"/>
      <c r="D9" s="197"/>
      <c r="E9" s="197"/>
      <c r="F9" s="197"/>
      <c r="G9" s="197"/>
      <c r="H9" s="198"/>
      <c r="I9" s="30">
        <v>113</v>
      </c>
      <c r="J9" s="30">
        <v>4</v>
      </c>
      <c r="K9" s="8">
        <v>11587301</v>
      </c>
      <c r="L9" s="8">
        <v>9236275</v>
      </c>
    </row>
    <row r="10" spans="1:12" ht="11.25">
      <c r="A10" s="196" t="s">
        <v>336</v>
      </c>
      <c r="B10" s="197"/>
      <c r="C10" s="197"/>
      <c r="D10" s="197"/>
      <c r="E10" s="197"/>
      <c r="F10" s="197"/>
      <c r="G10" s="197"/>
      <c r="H10" s="198"/>
      <c r="I10" s="30">
        <v>114</v>
      </c>
      <c r="J10" s="30"/>
      <c r="K10" s="7">
        <f>K11+K12+K16+K20+K21+K22+K25+K26</f>
        <v>150580810</v>
      </c>
      <c r="L10" s="7">
        <f>L11+L12+L16+L20+L21+L22+L25+L26</f>
        <v>138475421</v>
      </c>
    </row>
    <row r="11" spans="1:12" ht="11.25">
      <c r="A11" s="196" t="s">
        <v>97</v>
      </c>
      <c r="B11" s="197"/>
      <c r="C11" s="197"/>
      <c r="D11" s="197"/>
      <c r="E11" s="197"/>
      <c r="F11" s="197"/>
      <c r="G11" s="197"/>
      <c r="H11" s="198"/>
      <c r="I11" s="30">
        <v>115</v>
      </c>
      <c r="J11" s="30"/>
      <c r="K11" s="8">
        <v>365258</v>
      </c>
      <c r="L11" s="8">
        <v>0</v>
      </c>
    </row>
    <row r="12" spans="1:12" ht="11.25">
      <c r="A12" s="196" t="s">
        <v>337</v>
      </c>
      <c r="B12" s="197"/>
      <c r="C12" s="197"/>
      <c r="D12" s="197"/>
      <c r="E12" s="197"/>
      <c r="F12" s="197"/>
      <c r="G12" s="197"/>
      <c r="H12" s="198"/>
      <c r="I12" s="30">
        <v>116</v>
      </c>
      <c r="J12" s="30"/>
      <c r="K12" s="7">
        <f>SUM(K13:K15)</f>
        <v>70025937</v>
      </c>
      <c r="L12" s="7">
        <f>SUM(L13:L15)</f>
        <v>62483093</v>
      </c>
    </row>
    <row r="13" spans="1:12" ht="11.25">
      <c r="A13" s="199" t="s">
        <v>142</v>
      </c>
      <c r="B13" s="200"/>
      <c r="C13" s="200"/>
      <c r="D13" s="200"/>
      <c r="E13" s="200"/>
      <c r="F13" s="200"/>
      <c r="G13" s="200"/>
      <c r="H13" s="201"/>
      <c r="I13" s="30">
        <v>117</v>
      </c>
      <c r="J13" s="30">
        <v>6</v>
      </c>
      <c r="K13" s="8">
        <v>28318856</v>
      </c>
      <c r="L13" s="8">
        <v>25666224</v>
      </c>
    </row>
    <row r="14" spans="1:12" ht="11.25">
      <c r="A14" s="199" t="s">
        <v>143</v>
      </c>
      <c r="B14" s="200"/>
      <c r="C14" s="200"/>
      <c r="D14" s="200"/>
      <c r="E14" s="200"/>
      <c r="F14" s="200"/>
      <c r="G14" s="200"/>
      <c r="H14" s="201"/>
      <c r="I14" s="30">
        <v>118</v>
      </c>
      <c r="J14" s="30">
        <v>5</v>
      </c>
      <c r="K14" s="8">
        <v>3001458</v>
      </c>
      <c r="L14" s="8">
        <v>1821832</v>
      </c>
    </row>
    <row r="15" spans="1:12" ht="11.25">
      <c r="A15" s="199" t="s">
        <v>53</v>
      </c>
      <c r="B15" s="200"/>
      <c r="C15" s="200"/>
      <c r="D15" s="200"/>
      <c r="E15" s="200"/>
      <c r="F15" s="200"/>
      <c r="G15" s="200"/>
      <c r="H15" s="201"/>
      <c r="I15" s="30">
        <v>119</v>
      </c>
      <c r="J15" s="30">
        <v>7</v>
      </c>
      <c r="K15" s="8">
        <v>38705623</v>
      </c>
      <c r="L15" s="8">
        <v>34995037</v>
      </c>
    </row>
    <row r="16" spans="1:12" ht="11.25">
      <c r="A16" s="196" t="s">
        <v>338</v>
      </c>
      <c r="B16" s="197"/>
      <c r="C16" s="197"/>
      <c r="D16" s="197"/>
      <c r="E16" s="197"/>
      <c r="F16" s="197"/>
      <c r="G16" s="197"/>
      <c r="H16" s="198"/>
      <c r="I16" s="30">
        <v>120</v>
      </c>
      <c r="J16" s="30">
        <v>8</v>
      </c>
      <c r="K16" s="7">
        <f>SUM(K17:K19)</f>
        <v>61454797</v>
      </c>
      <c r="L16" s="7">
        <f>SUM(L17:L19)</f>
        <v>55176726</v>
      </c>
    </row>
    <row r="17" spans="1:12" ht="11.25">
      <c r="A17" s="199" t="s">
        <v>54</v>
      </c>
      <c r="B17" s="200"/>
      <c r="C17" s="200"/>
      <c r="D17" s="200"/>
      <c r="E17" s="200"/>
      <c r="F17" s="200"/>
      <c r="G17" s="200"/>
      <c r="H17" s="201"/>
      <c r="I17" s="30">
        <v>121</v>
      </c>
      <c r="J17" s="30"/>
      <c r="K17" s="8">
        <v>35674207</v>
      </c>
      <c r="L17" s="8">
        <v>32204446</v>
      </c>
    </row>
    <row r="18" spans="1:12" ht="11.25">
      <c r="A18" s="199" t="s">
        <v>55</v>
      </c>
      <c r="B18" s="200"/>
      <c r="C18" s="200"/>
      <c r="D18" s="200"/>
      <c r="E18" s="200"/>
      <c r="F18" s="200"/>
      <c r="G18" s="200"/>
      <c r="H18" s="201"/>
      <c r="I18" s="30">
        <v>122</v>
      </c>
      <c r="J18" s="30"/>
      <c r="K18" s="8">
        <v>16774536</v>
      </c>
      <c r="L18" s="8">
        <v>15404933</v>
      </c>
    </row>
    <row r="19" spans="1:12" ht="11.25">
      <c r="A19" s="199" t="s">
        <v>56</v>
      </c>
      <c r="B19" s="200"/>
      <c r="C19" s="200"/>
      <c r="D19" s="200"/>
      <c r="E19" s="200"/>
      <c r="F19" s="200"/>
      <c r="G19" s="200"/>
      <c r="H19" s="201"/>
      <c r="I19" s="30">
        <v>123</v>
      </c>
      <c r="J19" s="30"/>
      <c r="K19" s="8">
        <v>9006054</v>
      </c>
      <c r="L19" s="8">
        <v>7567347</v>
      </c>
    </row>
    <row r="20" spans="1:12" ht="11.25">
      <c r="A20" s="196" t="s">
        <v>98</v>
      </c>
      <c r="B20" s="197"/>
      <c r="C20" s="197"/>
      <c r="D20" s="197"/>
      <c r="E20" s="197"/>
      <c r="F20" s="197"/>
      <c r="G20" s="197"/>
      <c r="H20" s="198"/>
      <c r="I20" s="30">
        <v>124</v>
      </c>
      <c r="J20" s="30">
        <v>9</v>
      </c>
      <c r="K20" s="8">
        <v>6294530</v>
      </c>
      <c r="L20" s="8">
        <v>6263529</v>
      </c>
    </row>
    <row r="21" spans="1:12" ht="11.25">
      <c r="A21" s="196" t="s">
        <v>99</v>
      </c>
      <c r="B21" s="197"/>
      <c r="C21" s="197"/>
      <c r="D21" s="197"/>
      <c r="E21" s="197"/>
      <c r="F21" s="197"/>
      <c r="G21" s="197"/>
      <c r="H21" s="198"/>
      <c r="I21" s="30">
        <v>125</v>
      </c>
      <c r="J21" s="30">
        <v>10</v>
      </c>
      <c r="K21" s="8">
        <v>5092432</v>
      </c>
      <c r="L21" s="8">
        <v>5150255</v>
      </c>
    </row>
    <row r="22" spans="1:12" ht="11.25">
      <c r="A22" s="196" t="s">
        <v>339</v>
      </c>
      <c r="B22" s="197"/>
      <c r="C22" s="197"/>
      <c r="D22" s="197"/>
      <c r="E22" s="197"/>
      <c r="F22" s="197"/>
      <c r="G22" s="197"/>
      <c r="H22" s="198"/>
      <c r="I22" s="30">
        <v>126</v>
      </c>
      <c r="J22" s="30">
        <v>11</v>
      </c>
      <c r="K22" s="7">
        <f>SUM(K23:K24)</f>
        <v>3279757</v>
      </c>
      <c r="L22" s="7">
        <f>SUM(L23:L24)</f>
        <v>3982920</v>
      </c>
    </row>
    <row r="23" spans="1:12" ht="11.25">
      <c r="A23" s="199" t="s">
        <v>133</v>
      </c>
      <c r="B23" s="200"/>
      <c r="C23" s="200"/>
      <c r="D23" s="200"/>
      <c r="E23" s="200"/>
      <c r="F23" s="200"/>
      <c r="G23" s="200"/>
      <c r="H23" s="201"/>
      <c r="I23" s="30">
        <v>127</v>
      </c>
      <c r="J23" s="30"/>
      <c r="K23" s="8"/>
      <c r="L23" s="8"/>
    </row>
    <row r="24" spans="1:12" ht="11.25">
      <c r="A24" s="199" t="s">
        <v>134</v>
      </c>
      <c r="B24" s="200"/>
      <c r="C24" s="200"/>
      <c r="D24" s="200"/>
      <c r="E24" s="200"/>
      <c r="F24" s="200"/>
      <c r="G24" s="200"/>
      <c r="H24" s="201"/>
      <c r="I24" s="30">
        <v>128</v>
      </c>
      <c r="J24" s="30"/>
      <c r="K24" s="8">
        <v>3279757</v>
      </c>
      <c r="L24" s="8">
        <v>3982920</v>
      </c>
    </row>
    <row r="25" spans="1:12" ht="11.25">
      <c r="A25" s="196" t="s">
        <v>100</v>
      </c>
      <c r="B25" s="197"/>
      <c r="C25" s="197"/>
      <c r="D25" s="197"/>
      <c r="E25" s="197"/>
      <c r="F25" s="197"/>
      <c r="G25" s="197"/>
      <c r="H25" s="198"/>
      <c r="I25" s="30">
        <v>129</v>
      </c>
      <c r="J25" s="30">
        <v>12</v>
      </c>
      <c r="K25" s="8">
        <v>821269</v>
      </c>
      <c r="L25" s="8">
        <v>2140778</v>
      </c>
    </row>
    <row r="26" spans="1:12" ht="11.25">
      <c r="A26" s="196" t="s">
        <v>42</v>
      </c>
      <c r="B26" s="197"/>
      <c r="C26" s="197"/>
      <c r="D26" s="197"/>
      <c r="E26" s="197"/>
      <c r="F26" s="197"/>
      <c r="G26" s="197"/>
      <c r="H26" s="198"/>
      <c r="I26" s="30">
        <v>130</v>
      </c>
      <c r="J26" s="30">
        <v>13</v>
      </c>
      <c r="K26" s="8">
        <v>3246830</v>
      </c>
      <c r="L26" s="8">
        <v>3278120</v>
      </c>
    </row>
    <row r="27" spans="1:12" ht="11.25">
      <c r="A27" s="196" t="s">
        <v>340</v>
      </c>
      <c r="B27" s="197"/>
      <c r="C27" s="197"/>
      <c r="D27" s="197"/>
      <c r="E27" s="197"/>
      <c r="F27" s="197"/>
      <c r="G27" s="197"/>
      <c r="H27" s="198"/>
      <c r="I27" s="30">
        <v>131</v>
      </c>
      <c r="J27" s="30">
        <v>14</v>
      </c>
      <c r="K27" s="7">
        <f>SUM(K28:K32)</f>
        <v>1780956</v>
      </c>
      <c r="L27" s="7">
        <f>SUM(L28:L32)</f>
        <v>2878283</v>
      </c>
    </row>
    <row r="28" spans="1:12" ht="26.25" customHeight="1">
      <c r="A28" s="196" t="s">
        <v>218</v>
      </c>
      <c r="B28" s="197"/>
      <c r="C28" s="197"/>
      <c r="D28" s="197"/>
      <c r="E28" s="197"/>
      <c r="F28" s="197"/>
      <c r="G28" s="197"/>
      <c r="H28" s="198"/>
      <c r="I28" s="30">
        <v>132</v>
      </c>
      <c r="J28" s="30"/>
      <c r="K28" s="8">
        <v>994610</v>
      </c>
      <c r="L28" s="8">
        <v>1824755</v>
      </c>
    </row>
    <row r="29" spans="1:12" ht="25.5" customHeight="1">
      <c r="A29" s="196" t="s">
        <v>151</v>
      </c>
      <c r="B29" s="197"/>
      <c r="C29" s="197"/>
      <c r="D29" s="197"/>
      <c r="E29" s="197"/>
      <c r="F29" s="197"/>
      <c r="G29" s="197"/>
      <c r="H29" s="198"/>
      <c r="I29" s="30">
        <v>133</v>
      </c>
      <c r="J29" s="30"/>
      <c r="K29" s="8">
        <v>365035</v>
      </c>
      <c r="L29" s="8">
        <v>1053528</v>
      </c>
    </row>
    <row r="30" spans="1:12" ht="21" customHeight="1">
      <c r="A30" s="196" t="s">
        <v>135</v>
      </c>
      <c r="B30" s="197"/>
      <c r="C30" s="197"/>
      <c r="D30" s="197"/>
      <c r="E30" s="197"/>
      <c r="F30" s="197"/>
      <c r="G30" s="197"/>
      <c r="H30" s="198"/>
      <c r="I30" s="30">
        <v>134</v>
      </c>
      <c r="J30" s="30"/>
      <c r="K30" s="8">
        <v>421311</v>
      </c>
      <c r="L30" s="8">
        <v>0</v>
      </c>
    </row>
    <row r="31" spans="1:12" ht="11.25">
      <c r="A31" s="196" t="s">
        <v>214</v>
      </c>
      <c r="B31" s="197"/>
      <c r="C31" s="197"/>
      <c r="D31" s="197"/>
      <c r="E31" s="197"/>
      <c r="F31" s="197"/>
      <c r="G31" s="197"/>
      <c r="H31" s="198"/>
      <c r="I31" s="30">
        <v>135</v>
      </c>
      <c r="J31" s="30"/>
      <c r="K31" s="8"/>
      <c r="L31" s="8"/>
    </row>
    <row r="32" spans="1:12" ht="11.25">
      <c r="A32" s="196" t="s">
        <v>136</v>
      </c>
      <c r="B32" s="197"/>
      <c r="C32" s="197"/>
      <c r="D32" s="197"/>
      <c r="E32" s="197"/>
      <c r="F32" s="197"/>
      <c r="G32" s="197"/>
      <c r="H32" s="198"/>
      <c r="I32" s="30">
        <v>136</v>
      </c>
      <c r="J32" s="30"/>
      <c r="K32" s="8"/>
      <c r="L32" s="8"/>
    </row>
    <row r="33" spans="1:12" ht="18.75" customHeight="1">
      <c r="A33" s="196" t="s">
        <v>341</v>
      </c>
      <c r="B33" s="197"/>
      <c r="C33" s="197"/>
      <c r="D33" s="197"/>
      <c r="E33" s="197"/>
      <c r="F33" s="197"/>
      <c r="G33" s="197"/>
      <c r="H33" s="198"/>
      <c r="I33" s="30">
        <v>137</v>
      </c>
      <c r="J33" s="30">
        <v>15</v>
      </c>
      <c r="K33" s="7">
        <f>SUM(K34:K37)</f>
        <v>1648326</v>
      </c>
      <c r="L33" s="7">
        <f>SUM(L34:L37)</f>
        <v>1682273</v>
      </c>
    </row>
    <row r="34" spans="1:12" ht="21.75" customHeight="1">
      <c r="A34" s="196" t="s">
        <v>58</v>
      </c>
      <c r="B34" s="197"/>
      <c r="C34" s="197"/>
      <c r="D34" s="197"/>
      <c r="E34" s="197"/>
      <c r="F34" s="197"/>
      <c r="G34" s="197"/>
      <c r="H34" s="198"/>
      <c r="I34" s="30">
        <v>138</v>
      </c>
      <c r="J34" s="30"/>
      <c r="K34" s="8"/>
      <c r="L34" s="8"/>
    </row>
    <row r="35" spans="1:12" s="130" customFormat="1" ht="25.5" customHeight="1">
      <c r="A35" s="196" t="s">
        <v>57</v>
      </c>
      <c r="B35" s="197"/>
      <c r="C35" s="197"/>
      <c r="D35" s="197"/>
      <c r="E35" s="197"/>
      <c r="F35" s="197"/>
      <c r="G35" s="197"/>
      <c r="H35" s="198"/>
      <c r="I35" s="30">
        <v>139</v>
      </c>
      <c r="J35" s="30"/>
      <c r="K35" s="8">
        <v>1648326</v>
      </c>
      <c r="L35" s="8">
        <v>1682273</v>
      </c>
    </row>
    <row r="36" spans="1:12" ht="14.25" customHeight="1">
      <c r="A36" s="196" t="s">
        <v>215</v>
      </c>
      <c r="B36" s="197"/>
      <c r="C36" s="197"/>
      <c r="D36" s="197"/>
      <c r="E36" s="197"/>
      <c r="F36" s="197"/>
      <c r="G36" s="197"/>
      <c r="H36" s="198"/>
      <c r="I36" s="30">
        <v>140</v>
      </c>
      <c r="J36" s="30"/>
      <c r="K36" s="8"/>
      <c r="L36" s="8"/>
    </row>
    <row r="37" spans="1:12" ht="11.25">
      <c r="A37" s="196" t="s">
        <v>59</v>
      </c>
      <c r="B37" s="197"/>
      <c r="C37" s="197"/>
      <c r="D37" s="197"/>
      <c r="E37" s="197"/>
      <c r="F37" s="197"/>
      <c r="G37" s="197"/>
      <c r="H37" s="198"/>
      <c r="I37" s="30">
        <v>141</v>
      </c>
      <c r="J37" s="30"/>
      <c r="K37" s="8"/>
      <c r="L37" s="8"/>
    </row>
    <row r="38" spans="1:12" ht="11.25">
      <c r="A38" s="196" t="s">
        <v>191</v>
      </c>
      <c r="B38" s="197"/>
      <c r="C38" s="197"/>
      <c r="D38" s="197"/>
      <c r="E38" s="197"/>
      <c r="F38" s="197"/>
      <c r="G38" s="197"/>
      <c r="H38" s="198"/>
      <c r="I38" s="30">
        <v>142</v>
      </c>
      <c r="J38" s="30"/>
      <c r="K38" s="8">
        <v>477726</v>
      </c>
      <c r="L38" s="8">
        <v>134789</v>
      </c>
    </row>
    <row r="39" spans="1:12" ht="11.25">
      <c r="A39" s="196" t="s">
        <v>192</v>
      </c>
      <c r="B39" s="197"/>
      <c r="C39" s="197"/>
      <c r="D39" s="197"/>
      <c r="E39" s="197"/>
      <c r="F39" s="197"/>
      <c r="G39" s="197"/>
      <c r="H39" s="198"/>
      <c r="I39" s="30">
        <v>143</v>
      </c>
      <c r="J39" s="30"/>
      <c r="K39" s="8"/>
      <c r="L39" s="8">
        <v>2587545</v>
      </c>
    </row>
    <row r="40" spans="1:12" ht="11.25">
      <c r="A40" s="196" t="s">
        <v>216</v>
      </c>
      <c r="B40" s="197"/>
      <c r="C40" s="197"/>
      <c r="D40" s="197"/>
      <c r="E40" s="197"/>
      <c r="F40" s="197"/>
      <c r="G40" s="197"/>
      <c r="H40" s="198"/>
      <c r="I40" s="30">
        <v>144</v>
      </c>
      <c r="J40" s="30"/>
      <c r="K40" s="8"/>
      <c r="L40" s="8"/>
    </row>
    <row r="41" spans="1:12" ht="11.25">
      <c r="A41" s="196" t="s">
        <v>217</v>
      </c>
      <c r="B41" s="197"/>
      <c r="C41" s="197"/>
      <c r="D41" s="197"/>
      <c r="E41" s="197"/>
      <c r="F41" s="197"/>
      <c r="G41" s="197"/>
      <c r="H41" s="198"/>
      <c r="I41" s="30">
        <v>145</v>
      </c>
      <c r="J41" s="30"/>
      <c r="K41" s="8"/>
      <c r="L41" s="8"/>
    </row>
    <row r="42" spans="1:12" ht="11.25">
      <c r="A42" s="196" t="s">
        <v>342</v>
      </c>
      <c r="B42" s="197"/>
      <c r="C42" s="197"/>
      <c r="D42" s="197"/>
      <c r="E42" s="197"/>
      <c r="F42" s="197"/>
      <c r="G42" s="197"/>
      <c r="H42" s="198"/>
      <c r="I42" s="30">
        <v>146</v>
      </c>
      <c r="J42" s="30"/>
      <c r="K42" s="7">
        <f>K7+K27+K38+K40</f>
        <v>164269343</v>
      </c>
      <c r="L42" s="7">
        <f>L7+L27+L38+L40</f>
        <v>144128806</v>
      </c>
    </row>
    <row r="43" spans="1:12" ht="11.25">
      <c r="A43" s="196" t="s">
        <v>343</v>
      </c>
      <c r="B43" s="197"/>
      <c r="C43" s="197"/>
      <c r="D43" s="197"/>
      <c r="E43" s="197"/>
      <c r="F43" s="197"/>
      <c r="G43" s="197"/>
      <c r="H43" s="198"/>
      <c r="I43" s="30">
        <v>147</v>
      </c>
      <c r="J43" s="30"/>
      <c r="K43" s="7">
        <f>K10+K33+K39+K41</f>
        <v>152229136</v>
      </c>
      <c r="L43" s="7">
        <f>L10+L33+L39+L41</f>
        <v>142745239</v>
      </c>
    </row>
    <row r="44" spans="1:12" ht="11.25">
      <c r="A44" s="196" t="s">
        <v>344</v>
      </c>
      <c r="B44" s="197"/>
      <c r="C44" s="197"/>
      <c r="D44" s="197"/>
      <c r="E44" s="197"/>
      <c r="F44" s="197"/>
      <c r="G44" s="197"/>
      <c r="H44" s="198"/>
      <c r="I44" s="30">
        <v>148</v>
      </c>
      <c r="J44" s="30"/>
      <c r="K44" s="7">
        <f>K42-K43</f>
        <v>12040207</v>
      </c>
      <c r="L44" s="7">
        <f>L42-L43</f>
        <v>1383567</v>
      </c>
    </row>
    <row r="45" spans="1:12" ht="11.25">
      <c r="A45" s="218" t="s">
        <v>210</v>
      </c>
      <c r="B45" s="219"/>
      <c r="C45" s="219"/>
      <c r="D45" s="219"/>
      <c r="E45" s="219"/>
      <c r="F45" s="219"/>
      <c r="G45" s="219"/>
      <c r="H45" s="220"/>
      <c r="I45" s="30">
        <v>149</v>
      </c>
      <c r="J45" s="30"/>
      <c r="K45" s="7">
        <f>IF(K42&gt;K43,K42-K43,0)</f>
        <v>12040207</v>
      </c>
      <c r="L45" s="7">
        <f>IF(L42&gt;L43,L42-L43,0)</f>
        <v>1383567</v>
      </c>
    </row>
    <row r="46" spans="1:12" ht="11.25">
      <c r="A46" s="218" t="s">
        <v>211</v>
      </c>
      <c r="B46" s="219"/>
      <c r="C46" s="219"/>
      <c r="D46" s="219"/>
      <c r="E46" s="219"/>
      <c r="F46" s="219"/>
      <c r="G46" s="219"/>
      <c r="H46" s="220"/>
      <c r="I46" s="30">
        <v>150</v>
      </c>
      <c r="J46" s="30"/>
      <c r="K46" s="7">
        <f>IF(K43&gt;K42,K43-K42,0)</f>
        <v>0</v>
      </c>
      <c r="L46" s="7">
        <f>IF(L43&gt;L42,L43-L42,0)</f>
        <v>0</v>
      </c>
    </row>
    <row r="47" spans="1:12" ht="11.25">
      <c r="A47" s="196" t="s">
        <v>209</v>
      </c>
      <c r="B47" s="197"/>
      <c r="C47" s="197"/>
      <c r="D47" s="197"/>
      <c r="E47" s="197"/>
      <c r="F47" s="197"/>
      <c r="G47" s="197"/>
      <c r="H47" s="198"/>
      <c r="I47" s="30">
        <v>151</v>
      </c>
      <c r="J47" s="30">
        <v>16</v>
      </c>
      <c r="K47" s="8">
        <v>555349</v>
      </c>
      <c r="L47" s="8">
        <v>874786</v>
      </c>
    </row>
    <row r="48" spans="1:12" ht="11.25">
      <c r="A48" s="196" t="s">
        <v>345</v>
      </c>
      <c r="B48" s="197"/>
      <c r="C48" s="197"/>
      <c r="D48" s="197"/>
      <c r="E48" s="197"/>
      <c r="F48" s="197"/>
      <c r="G48" s="197"/>
      <c r="H48" s="198"/>
      <c r="I48" s="30">
        <v>152</v>
      </c>
      <c r="J48" s="30"/>
      <c r="K48" s="7">
        <f>K44-K47</f>
        <v>11484858</v>
      </c>
      <c r="L48" s="7">
        <f>L44-L47</f>
        <v>508781</v>
      </c>
    </row>
    <row r="49" spans="1:12" ht="11.25">
      <c r="A49" s="218" t="s">
        <v>189</v>
      </c>
      <c r="B49" s="219"/>
      <c r="C49" s="219"/>
      <c r="D49" s="219"/>
      <c r="E49" s="219"/>
      <c r="F49" s="219"/>
      <c r="G49" s="219"/>
      <c r="H49" s="220"/>
      <c r="I49" s="30">
        <v>153</v>
      </c>
      <c r="J49" s="30"/>
      <c r="K49" s="7">
        <f>IF(K48&gt;0,K48,0)</f>
        <v>11484858</v>
      </c>
      <c r="L49" s="7">
        <f>IF(L48&gt;0,L48,0)</f>
        <v>508781</v>
      </c>
    </row>
    <row r="50" spans="1:12" ht="11.25">
      <c r="A50" s="241" t="s">
        <v>212</v>
      </c>
      <c r="B50" s="242"/>
      <c r="C50" s="242"/>
      <c r="D50" s="242"/>
      <c r="E50" s="242"/>
      <c r="F50" s="242"/>
      <c r="G50" s="242"/>
      <c r="H50" s="243"/>
      <c r="I50" s="31">
        <v>154</v>
      </c>
      <c r="J50" s="31"/>
      <c r="K50" s="11">
        <f>IF(K48&lt;0,-K48,0)</f>
        <v>0</v>
      </c>
      <c r="L50" s="11">
        <f>IF(L48&lt;0,-L48,0)</f>
        <v>0</v>
      </c>
    </row>
    <row r="51" spans="1:12" ht="11.25">
      <c r="A51" s="215" t="s">
        <v>110</v>
      </c>
      <c r="B51" s="229"/>
      <c r="C51" s="229"/>
      <c r="D51" s="229"/>
      <c r="E51" s="229"/>
      <c r="F51" s="229"/>
      <c r="G51" s="229"/>
      <c r="H51" s="229"/>
      <c r="I51" s="240"/>
      <c r="J51" s="240"/>
      <c r="K51" s="240"/>
      <c r="L51" s="240"/>
    </row>
    <row r="52" spans="1:12" ht="11.25">
      <c r="A52" s="193" t="s">
        <v>184</v>
      </c>
      <c r="B52" s="194"/>
      <c r="C52" s="194"/>
      <c r="D52" s="194"/>
      <c r="E52" s="194"/>
      <c r="F52" s="194"/>
      <c r="G52" s="194"/>
      <c r="H52" s="194"/>
      <c r="I52" s="232"/>
      <c r="J52" s="232"/>
      <c r="K52" s="232"/>
      <c r="L52" s="232"/>
    </row>
    <row r="53" spans="1:12" ht="11.25">
      <c r="A53" s="237" t="s">
        <v>225</v>
      </c>
      <c r="B53" s="238"/>
      <c r="C53" s="238"/>
      <c r="D53" s="238"/>
      <c r="E53" s="238"/>
      <c r="F53" s="238"/>
      <c r="G53" s="238"/>
      <c r="H53" s="239"/>
      <c r="I53" s="30">
        <v>155</v>
      </c>
      <c r="J53" s="30"/>
      <c r="K53" s="8">
        <v>11345709</v>
      </c>
      <c r="L53" s="8">
        <v>508414</v>
      </c>
    </row>
    <row r="54" spans="1:12" ht="11.25">
      <c r="A54" s="237" t="s">
        <v>226</v>
      </c>
      <c r="B54" s="238"/>
      <c r="C54" s="238"/>
      <c r="D54" s="238"/>
      <c r="E54" s="238"/>
      <c r="F54" s="238"/>
      <c r="G54" s="238"/>
      <c r="H54" s="239"/>
      <c r="I54" s="30">
        <v>156</v>
      </c>
      <c r="J54" s="31"/>
      <c r="K54" s="32">
        <v>139149</v>
      </c>
      <c r="L54" s="32">
        <v>367</v>
      </c>
    </row>
    <row r="55" spans="1:12" ht="11.25">
      <c r="A55" s="215" t="s">
        <v>187</v>
      </c>
      <c r="B55" s="229"/>
      <c r="C55" s="229"/>
      <c r="D55" s="229"/>
      <c r="E55" s="229"/>
      <c r="F55" s="229"/>
      <c r="G55" s="229"/>
      <c r="H55" s="229"/>
      <c r="I55" s="240"/>
      <c r="J55" s="240"/>
      <c r="K55" s="240"/>
      <c r="L55" s="240"/>
    </row>
    <row r="56" spans="1:12" ht="11.25">
      <c r="A56" s="193" t="s">
        <v>200</v>
      </c>
      <c r="B56" s="194"/>
      <c r="C56" s="194"/>
      <c r="D56" s="194"/>
      <c r="E56" s="194"/>
      <c r="F56" s="194"/>
      <c r="G56" s="194"/>
      <c r="H56" s="195"/>
      <c r="I56" s="37">
        <v>157</v>
      </c>
      <c r="J56" s="37"/>
      <c r="K56" s="29">
        <f>K48</f>
        <v>11484858</v>
      </c>
      <c r="L56" s="29">
        <f>L48</f>
        <v>508781</v>
      </c>
    </row>
    <row r="57" spans="1:12" ht="11.25">
      <c r="A57" s="196" t="s">
        <v>346</v>
      </c>
      <c r="B57" s="197"/>
      <c r="C57" s="197"/>
      <c r="D57" s="197"/>
      <c r="E57" s="197"/>
      <c r="F57" s="197"/>
      <c r="G57" s="197"/>
      <c r="H57" s="198"/>
      <c r="I57" s="30">
        <v>158</v>
      </c>
      <c r="J57" s="30"/>
      <c r="K57" s="7">
        <f>SUM(K58:K64)</f>
        <v>0</v>
      </c>
      <c r="L57" s="7">
        <f>SUM(L58:L64)</f>
        <v>0</v>
      </c>
    </row>
    <row r="58" spans="1:12" ht="11.25">
      <c r="A58" s="196" t="s">
        <v>219</v>
      </c>
      <c r="B58" s="197"/>
      <c r="C58" s="197"/>
      <c r="D58" s="197"/>
      <c r="E58" s="197"/>
      <c r="F58" s="197"/>
      <c r="G58" s="197"/>
      <c r="H58" s="198"/>
      <c r="I58" s="30">
        <v>159</v>
      </c>
      <c r="J58" s="30"/>
      <c r="K58" s="30"/>
      <c r="L58" s="8"/>
    </row>
    <row r="59" spans="1:12" ht="11.25">
      <c r="A59" s="196" t="s">
        <v>220</v>
      </c>
      <c r="B59" s="197"/>
      <c r="C59" s="197"/>
      <c r="D59" s="197"/>
      <c r="E59" s="197"/>
      <c r="F59" s="197"/>
      <c r="G59" s="197"/>
      <c r="H59" s="198"/>
      <c r="I59" s="30">
        <v>160</v>
      </c>
      <c r="J59" s="30"/>
      <c r="K59" s="30"/>
      <c r="L59" s="8"/>
    </row>
    <row r="60" spans="1:12" ht="11.25">
      <c r="A60" s="196" t="s">
        <v>35</v>
      </c>
      <c r="B60" s="197"/>
      <c r="C60" s="197"/>
      <c r="D60" s="197"/>
      <c r="E60" s="197"/>
      <c r="F60" s="197"/>
      <c r="G60" s="197"/>
      <c r="H60" s="198"/>
      <c r="I60" s="30">
        <v>161</v>
      </c>
      <c r="J60" s="30"/>
      <c r="K60" s="30"/>
      <c r="L60" s="8"/>
    </row>
    <row r="61" spans="1:12" ht="11.25">
      <c r="A61" s="196" t="s">
        <v>221</v>
      </c>
      <c r="B61" s="197"/>
      <c r="C61" s="197"/>
      <c r="D61" s="197"/>
      <c r="E61" s="197"/>
      <c r="F61" s="197"/>
      <c r="G61" s="197"/>
      <c r="H61" s="198"/>
      <c r="I61" s="30">
        <v>162</v>
      </c>
      <c r="J61" s="30"/>
      <c r="K61" s="30"/>
      <c r="L61" s="8"/>
    </row>
    <row r="62" spans="1:12" ht="11.25">
      <c r="A62" s="196" t="s">
        <v>222</v>
      </c>
      <c r="B62" s="197"/>
      <c r="C62" s="197"/>
      <c r="D62" s="197"/>
      <c r="E62" s="197"/>
      <c r="F62" s="197"/>
      <c r="G62" s="197"/>
      <c r="H62" s="198"/>
      <c r="I62" s="30">
        <v>163</v>
      </c>
      <c r="J62" s="30"/>
      <c r="K62" s="30"/>
      <c r="L62" s="8"/>
    </row>
    <row r="63" spans="1:12" ht="11.25">
      <c r="A63" s="196" t="s">
        <v>223</v>
      </c>
      <c r="B63" s="197"/>
      <c r="C63" s="197"/>
      <c r="D63" s="197"/>
      <c r="E63" s="197"/>
      <c r="F63" s="197"/>
      <c r="G63" s="197"/>
      <c r="H63" s="198"/>
      <c r="I63" s="30">
        <v>164</v>
      </c>
      <c r="J63" s="30"/>
      <c r="K63" s="30"/>
      <c r="L63" s="8"/>
    </row>
    <row r="64" spans="1:12" ht="11.25">
      <c r="A64" s="196" t="s">
        <v>224</v>
      </c>
      <c r="B64" s="197"/>
      <c r="C64" s="197"/>
      <c r="D64" s="197"/>
      <c r="E64" s="197"/>
      <c r="F64" s="197"/>
      <c r="G64" s="197"/>
      <c r="H64" s="198"/>
      <c r="I64" s="30">
        <v>165</v>
      </c>
      <c r="J64" s="30"/>
      <c r="K64" s="30"/>
      <c r="L64" s="8"/>
    </row>
    <row r="65" spans="1:12" ht="11.25">
      <c r="A65" s="196" t="s">
        <v>213</v>
      </c>
      <c r="B65" s="197"/>
      <c r="C65" s="197"/>
      <c r="D65" s="197"/>
      <c r="E65" s="197"/>
      <c r="F65" s="197"/>
      <c r="G65" s="197"/>
      <c r="H65" s="198"/>
      <c r="I65" s="30">
        <v>166</v>
      </c>
      <c r="J65" s="30"/>
      <c r="K65" s="30"/>
      <c r="L65" s="8"/>
    </row>
    <row r="66" spans="1:12" ht="11.25">
      <c r="A66" s="196" t="s">
        <v>347</v>
      </c>
      <c r="B66" s="197"/>
      <c r="C66" s="197"/>
      <c r="D66" s="197"/>
      <c r="E66" s="197"/>
      <c r="F66" s="197"/>
      <c r="G66" s="197"/>
      <c r="H66" s="198"/>
      <c r="I66" s="30">
        <v>167</v>
      </c>
      <c r="J66" s="30"/>
      <c r="K66" s="7">
        <f>K57-K65</f>
        <v>0</v>
      </c>
      <c r="L66" s="7">
        <f>L57-L65</f>
        <v>0</v>
      </c>
    </row>
    <row r="67" spans="1:12" ht="11.25">
      <c r="A67" s="196" t="s">
        <v>190</v>
      </c>
      <c r="B67" s="197"/>
      <c r="C67" s="197"/>
      <c r="D67" s="197"/>
      <c r="E67" s="197"/>
      <c r="F67" s="197"/>
      <c r="G67" s="197"/>
      <c r="H67" s="198"/>
      <c r="I67" s="30">
        <v>168</v>
      </c>
      <c r="J67" s="31"/>
      <c r="K67" s="11">
        <f>K56+K66</f>
        <v>11484858</v>
      </c>
      <c r="L67" s="11">
        <f>L56+L66</f>
        <v>508781</v>
      </c>
    </row>
    <row r="68" spans="1:12" ht="11.25">
      <c r="A68" s="215" t="s">
        <v>186</v>
      </c>
      <c r="B68" s="229"/>
      <c r="C68" s="229"/>
      <c r="D68" s="229"/>
      <c r="E68" s="229"/>
      <c r="F68" s="229"/>
      <c r="G68" s="229"/>
      <c r="H68" s="229"/>
      <c r="I68" s="240"/>
      <c r="J68" s="240"/>
      <c r="K68" s="240"/>
      <c r="L68" s="240"/>
    </row>
    <row r="69" spans="1:12" ht="11.25">
      <c r="A69" s="193" t="s">
        <v>185</v>
      </c>
      <c r="B69" s="194"/>
      <c r="C69" s="194"/>
      <c r="D69" s="194"/>
      <c r="E69" s="194"/>
      <c r="F69" s="194"/>
      <c r="G69" s="194"/>
      <c r="H69" s="194"/>
      <c r="I69" s="232"/>
      <c r="J69" s="232"/>
      <c r="K69" s="232"/>
      <c r="L69" s="232"/>
    </row>
    <row r="70" spans="1:12" ht="11.25">
      <c r="A70" s="237" t="s">
        <v>225</v>
      </c>
      <c r="B70" s="238"/>
      <c r="C70" s="238"/>
      <c r="D70" s="238"/>
      <c r="E70" s="238"/>
      <c r="F70" s="238"/>
      <c r="G70" s="238"/>
      <c r="H70" s="239"/>
      <c r="I70" s="30">
        <v>169</v>
      </c>
      <c r="J70" s="30"/>
      <c r="K70" s="8">
        <v>11345709</v>
      </c>
      <c r="L70" s="8">
        <v>508414</v>
      </c>
    </row>
    <row r="71" spans="1:12" ht="11.25">
      <c r="A71" s="244" t="s">
        <v>226</v>
      </c>
      <c r="B71" s="245"/>
      <c r="C71" s="245"/>
      <c r="D71" s="245"/>
      <c r="E71" s="245"/>
      <c r="F71" s="245"/>
      <c r="G71" s="245"/>
      <c r="H71" s="246"/>
      <c r="I71" s="34">
        <v>170</v>
      </c>
      <c r="J71" s="34"/>
      <c r="K71" s="32">
        <v>139149</v>
      </c>
      <c r="L71" s="32">
        <v>367</v>
      </c>
    </row>
  </sheetData>
  <sheetProtection/>
  <mergeCells count="70">
    <mergeCell ref="A69:L69"/>
    <mergeCell ref="A70:H70"/>
    <mergeCell ref="A71:H71"/>
    <mergeCell ref="A65:H65"/>
    <mergeCell ref="A66:H66"/>
    <mergeCell ref="A67:H67"/>
    <mergeCell ref="A68:L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L51"/>
    <mergeCell ref="A52:L52"/>
    <mergeCell ref="A53:H53"/>
    <mergeCell ref="A54:H54"/>
    <mergeCell ref="A55:L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14:H14"/>
    <mergeCell ref="A15:H15"/>
    <mergeCell ref="A16:H16"/>
    <mergeCell ref="A9:H9"/>
    <mergeCell ref="A10:H10"/>
    <mergeCell ref="A11:H11"/>
    <mergeCell ref="A12:H12"/>
    <mergeCell ref="A4:L4"/>
    <mergeCell ref="A1:L1"/>
    <mergeCell ref="A2:L2"/>
    <mergeCell ref="A13:H13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L56:L67 K66:K67 K70:L71 K47:L47 K53:L54 K56: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2:L46 K7:L10 K48:L50">
      <formula1>0</formula1>
    </dataValidation>
  </dataValidations>
  <printOptions/>
  <pageMargins left="0.75" right="0.4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53"/>
  <sheetViews>
    <sheetView view="pageBreakPreview" zoomScale="110" zoomScaleSheetLayoutView="110" zoomScalePageLayoutView="0" workbookViewId="0" topLeftCell="A1">
      <selection activeCell="A14" sqref="A14:H14"/>
    </sheetView>
  </sheetViews>
  <sheetFormatPr defaultColWidth="9.140625" defaultRowHeight="12.75"/>
  <cols>
    <col min="1" max="6" width="9.140625" style="22" customWidth="1"/>
    <col min="7" max="7" width="0.9921875" style="22" customWidth="1"/>
    <col min="8" max="8" width="2.00390625" style="22" customWidth="1"/>
    <col min="9" max="10" width="7.7109375" style="22" customWidth="1"/>
    <col min="11" max="11" width="13.57421875" style="22" customWidth="1"/>
    <col min="12" max="12" width="14.140625" style="22" customWidth="1"/>
    <col min="13" max="16384" width="9.140625" style="22" customWidth="1"/>
  </cols>
  <sheetData>
    <row r="1" spans="1:12" ht="11.25" customHeight="1">
      <c r="A1" s="247" t="s">
        <v>160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2.75" customHeight="1">
      <c r="A2" s="248" t="s">
        <v>355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1.25">
      <c r="A3" s="38"/>
      <c r="B3" s="39"/>
      <c r="C3" s="39"/>
      <c r="D3" s="39"/>
      <c r="E3" s="39"/>
      <c r="F3" s="39"/>
      <c r="G3" s="39"/>
      <c r="H3" s="39"/>
      <c r="I3" s="39"/>
      <c r="J3" s="39"/>
      <c r="K3" s="40"/>
      <c r="L3" s="1"/>
    </row>
    <row r="4" spans="1:12" ht="12.75">
      <c r="A4" s="202" t="s">
        <v>353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4"/>
    </row>
    <row r="5" spans="1:12" ht="23.25" thickBot="1">
      <c r="A5" s="249" t="s">
        <v>51</v>
      </c>
      <c r="B5" s="249"/>
      <c r="C5" s="249"/>
      <c r="D5" s="249"/>
      <c r="E5" s="249"/>
      <c r="F5" s="249"/>
      <c r="G5" s="249"/>
      <c r="H5" s="249"/>
      <c r="I5" s="15" t="s">
        <v>321</v>
      </c>
      <c r="J5" s="24" t="s">
        <v>334</v>
      </c>
      <c r="K5" s="15" t="s">
        <v>146</v>
      </c>
      <c r="L5" s="15" t="s">
        <v>147</v>
      </c>
    </row>
    <row r="6" spans="1:12" ht="11.25">
      <c r="A6" s="250">
        <v>1</v>
      </c>
      <c r="B6" s="250"/>
      <c r="C6" s="250"/>
      <c r="D6" s="250"/>
      <c r="E6" s="250"/>
      <c r="F6" s="250"/>
      <c r="G6" s="250"/>
      <c r="H6" s="250"/>
      <c r="I6" s="16">
        <v>2</v>
      </c>
      <c r="J6" s="27" t="s">
        <v>331</v>
      </c>
      <c r="K6" s="17" t="s">
        <v>271</v>
      </c>
      <c r="L6" s="17" t="s">
        <v>272</v>
      </c>
    </row>
    <row r="7" spans="1:12" ht="11.25">
      <c r="A7" s="251" t="s">
        <v>152</v>
      </c>
      <c r="B7" s="252"/>
      <c r="C7" s="252"/>
      <c r="D7" s="252"/>
      <c r="E7" s="252"/>
      <c r="F7" s="252"/>
      <c r="G7" s="252"/>
      <c r="H7" s="252"/>
      <c r="I7" s="253"/>
      <c r="J7" s="253"/>
      <c r="K7" s="253"/>
      <c r="L7" s="254"/>
    </row>
    <row r="8" spans="1:12" ht="11.25">
      <c r="A8" s="199" t="s">
        <v>30</v>
      </c>
      <c r="B8" s="200"/>
      <c r="C8" s="200"/>
      <c r="D8" s="200"/>
      <c r="E8" s="200"/>
      <c r="F8" s="200"/>
      <c r="G8" s="200"/>
      <c r="H8" s="200"/>
      <c r="I8" s="30">
        <v>1</v>
      </c>
      <c r="J8" s="41"/>
      <c r="K8" s="8">
        <v>12040207</v>
      </c>
      <c r="L8" s="8">
        <v>1383567</v>
      </c>
    </row>
    <row r="9" spans="1:12" ht="11.25">
      <c r="A9" s="199" t="s">
        <v>31</v>
      </c>
      <c r="B9" s="200"/>
      <c r="C9" s="200"/>
      <c r="D9" s="200"/>
      <c r="E9" s="200"/>
      <c r="F9" s="200"/>
      <c r="G9" s="200"/>
      <c r="H9" s="200"/>
      <c r="I9" s="30">
        <v>2</v>
      </c>
      <c r="J9" s="41"/>
      <c r="K9" s="8">
        <v>6294530</v>
      </c>
      <c r="L9" s="8">
        <v>6263529</v>
      </c>
    </row>
    <row r="10" spans="1:12" ht="11.25">
      <c r="A10" s="199" t="s">
        <v>32</v>
      </c>
      <c r="B10" s="200"/>
      <c r="C10" s="200"/>
      <c r="D10" s="200"/>
      <c r="E10" s="200"/>
      <c r="F10" s="200"/>
      <c r="G10" s="200"/>
      <c r="H10" s="200"/>
      <c r="I10" s="30">
        <v>3</v>
      </c>
      <c r="J10" s="41"/>
      <c r="K10" s="8"/>
      <c r="L10" s="8">
        <v>452098</v>
      </c>
    </row>
    <row r="11" spans="1:12" ht="11.25">
      <c r="A11" s="199" t="s">
        <v>33</v>
      </c>
      <c r="B11" s="200"/>
      <c r="C11" s="200"/>
      <c r="D11" s="200"/>
      <c r="E11" s="200"/>
      <c r="F11" s="200"/>
      <c r="G11" s="200"/>
      <c r="H11" s="200"/>
      <c r="I11" s="30">
        <v>4</v>
      </c>
      <c r="J11" s="41"/>
      <c r="K11" s="8">
        <v>11313794</v>
      </c>
      <c r="L11" s="131">
        <v>21046444</v>
      </c>
    </row>
    <row r="12" spans="1:12" ht="11.25">
      <c r="A12" s="199" t="s">
        <v>34</v>
      </c>
      <c r="B12" s="200"/>
      <c r="C12" s="200"/>
      <c r="D12" s="200"/>
      <c r="E12" s="200"/>
      <c r="F12" s="200"/>
      <c r="G12" s="200"/>
      <c r="H12" s="200"/>
      <c r="I12" s="30">
        <v>5</v>
      </c>
      <c r="J12" s="41"/>
      <c r="K12" s="8"/>
      <c r="L12" s="8">
        <v>10501901</v>
      </c>
    </row>
    <row r="13" spans="1:12" ht="11.25">
      <c r="A13" s="199" t="s">
        <v>43</v>
      </c>
      <c r="B13" s="200"/>
      <c r="C13" s="200"/>
      <c r="D13" s="200"/>
      <c r="E13" s="200"/>
      <c r="F13" s="200"/>
      <c r="G13" s="200"/>
      <c r="H13" s="200"/>
      <c r="I13" s="30">
        <v>6</v>
      </c>
      <c r="J13" s="41"/>
      <c r="K13" s="8"/>
      <c r="L13" s="8"/>
    </row>
    <row r="14" spans="1:12" ht="11.25">
      <c r="A14" s="196" t="s">
        <v>153</v>
      </c>
      <c r="B14" s="197"/>
      <c r="C14" s="197"/>
      <c r="D14" s="197"/>
      <c r="E14" s="197"/>
      <c r="F14" s="197"/>
      <c r="G14" s="197"/>
      <c r="H14" s="197"/>
      <c r="I14" s="30">
        <v>7</v>
      </c>
      <c r="J14" s="41"/>
      <c r="K14" s="5">
        <f>SUM(K8:K13)</f>
        <v>29648531</v>
      </c>
      <c r="L14" s="7">
        <f>SUM(L8:L13)</f>
        <v>39647539</v>
      </c>
    </row>
    <row r="15" spans="1:12" ht="11.25">
      <c r="A15" s="199" t="s">
        <v>44</v>
      </c>
      <c r="B15" s="200"/>
      <c r="C15" s="200"/>
      <c r="D15" s="200"/>
      <c r="E15" s="200"/>
      <c r="F15" s="200"/>
      <c r="G15" s="200"/>
      <c r="H15" s="200"/>
      <c r="I15" s="30">
        <v>8</v>
      </c>
      <c r="J15" s="41"/>
      <c r="K15" s="8">
        <v>5939691</v>
      </c>
      <c r="L15" s="8"/>
    </row>
    <row r="16" spans="1:12" ht="11.25">
      <c r="A16" s="199" t="s">
        <v>45</v>
      </c>
      <c r="B16" s="200"/>
      <c r="C16" s="200"/>
      <c r="D16" s="200"/>
      <c r="E16" s="200"/>
      <c r="F16" s="200"/>
      <c r="G16" s="200"/>
      <c r="H16" s="200"/>
      <c r="I16" s="30">
        <v>9</v>
      </c>
      <c r="J16" s="41"/>
      <c r="K16" s="8"/>
      <c r="L16" s="8"/>
    </row>
    <row r="17" spans="1:12" ht="11.25">
      <c r="A17" s="199" t="s">
        <v>46</v>
      </c>
      <c r="B17" s="200"/>
      <c r="C17" s="200"/>
      <c r="D17" s="200"/>
      <c r="E17" s="200"/>
      <c r="F17" s="200"/>
      <c r="G17" s="200"/>
      <c r="H17" s="200"/>
      <c r="I17" s="30">
        <v>10</v>
      </c>
      <c r="J17" s="41"/>
      <c r="K17" s="8">
        <v>614127</v>
      </c>
      <c r="L17" s="8"/>
    </row>
    <row r="18" spans="1:12" ht="11.25">
      <c r="A18" s="199" t="s">
        <v>47</v>
      </c>
      <c r="B18" s="200"/>
      <c r="C18" s="200"/>
      <c r="D18" s="200"/>
      <c r="E18" s="200"/>
      <c r="F18" s="200"/>
      <c r="G18" s="200"/>
      <c r="H18" s="200"/>
      <c r="I18" s="30">
        <v>11</v>
      </c>
      <c r="J18" s="41"/>
      <c r="K18" s="8">
        <f>23094713-14230811</f>
        <v>8863902</v>
      </c>
      <c r="L18" s="8">
        <f>39647539-31002732</f>
        <v>8644807</v>
      </c>
    </row>
    <row r="19" spans="1:12" ht="11.25">
      <c r="A19" s="196" t="s">
        <v>154</v>
      </c>
      <c r="B19" s="197"/>
      <c r="C19" s="197"/>
      <c r="D19" s="197"/>
      <c r="E19" s="197"/>
      <c r="F19" s="197"/>
      <c r="G19" s="197"/>
      <c r="H19" s="197"/>
      <c r="I19" s="30">
        <v>12</v>
      </c>
      <c r="J19" s="41"/>
      <c r="K19" s="5">
        <f>SUM(K15:K18)</f>
        <v>15417720</v>
      </c>
      <c r="L19" s="7">
        <f>SUM(L15:L18)</f>
        <v>8644807</v>
      </c>
    </row>
    <row r="20" spans="1:12" ht="11.25">
      <c r="A20" s="196" t="s">
        <v>26</v>
      </c>
      <c r="B20" s="197"/>
      <c r="C20" s="197"/>
      <c r="D20" s="197"/>
      <c r="E20" s="197"/>
      <c r="F20" s="197"/>
      <c r="G20" s="197"/>
      <c r="H20" s="197"/>
      <c r="I20" s="30">
        <v>13</v>
      </c>
      <c r="J20" s="41"/>
      <c r="K20" s="5">
        <f>IF(K14&gt;K19,K14-K19,0)</f>
        <v>14230811</v>
      </c>
      <c r="L20" s="7">
        <f>IF(L14&gt;L19,L14-L19,0)</f>
        <v>31002732</v>
      </c>
    </row>
    <row r="21" spans="1:12" ht="11.25">
      <c r="A21" s="196" t="s">
        <v>27</v>
      </c>
      <c r="B21" s="197"/>
      <c r="C21" s="197"/>
      <c r="D21" s="197"/>
      <c r="E21" s="197"/>
      <c r="F21" s="197"/>
      <c r="G21" s="197"/>
      <c r="H21" s="197"/>
      <c r="I21" s="30">
        <v>14</v>
      </c>
      <c r="J21" s="41"/>
      <c r="K21" s="5">
        <f>IF(K19&gt;K14,K19-K14,0)</f>
        <v>0</v>
      </c>
      <c r="L21" s="7">
        <f>IF(L19&gt;L14,L19-L14,0)</f>
        <v>0</v>
      </c>
    </row>
    <row r="22" spans="1:12" ht="11.25">
      <c r="A22" s="251" t="s">
        <v>155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3"/>
      <c r="L22" s="254"/>
    </row>
    <row r="23" spans="1:12" ht="11.25">
      <c r="A23" s="199" t="s">
        <v>175</v>
      </c>
      <c r="B23" s="200"/>
      <c r="C23" s="200"/>
      <c r="D23" s="200"/>
      <c r="E23" s="200"/>
      <c r="F23" s="200"/>
      <c r="G23" s="200"/>
      <c r="H23" s="200"/>
      <c r="I23" s="30">
        <v>15</v>
      </c>
      <c r="J23" s="41"/>
      <c r="K23" s="8">
        <v>3861026</v>
      </c>
      <c r="L23" s="8">
        <v>493855</v>
      </c>
    </row>
    <row r="24" spans="1:12" ht="11.25">
      <c r="A24" s="199" t="s">
        <v>176</v>
      </c>
      <c r="B24" s="200"/>
      <c r="C24" s="200"/>
      <c r="D24" s="200"/>
      <c r="E24" s="200"/>
      <c r="F24" s="200"/>
      <c r="G24" s="200"/>
      <c r="H24" s="200"/>
      <c r="I24" s="30">
        <v>16</v>
      </c>
      <c r="J24" s="41"/>
      <c r="K24" s="8">
        <v>1119382</v>
      </c>
      <c r="L24" s="8">
        <v>333813</v>
      </c>
    </row>
    <row r="25" spans="1:12" ht="11.25">
      <c r="A25" s="199" t="s">
        <v>177</v>
      </c>
      <c r="B25" s="200"/>
      <c r="C25" s="200"/>
      <c r="D25" s="200"/>
      <c r="E25" s="200"/>
      <c r="F25" s="200"/>
      <c r="G25" s="200"/>
      <c r="H25" s="200"/>
      <c r="I25" s="30">
        <v>17</v>
      </c>
      <c r="J25" s="41"/>
      <c r="K25" s="8"/>
      <c r="L25" s="8"/>
    </row>
    <row r="26" spans="1:12" ht="11.25">
      <c r="A26" s="199" t="s">
        <v>178</v>
      </c>
      <c r="B26" s="200"/>
      <c r="C26" s="200"/>
      <c r="D26" s="200"/>
      <c r="E26" s="200"/>
      <c r="F26" s="200"/>
      <c r="G26" s="200"/>
      <c r="H26" s="200"/>
      <c r="I26" s="30">
        <v>18</v>
      </c>
      <c r="J26" s="41"/>
      <c r="K26" s="8"/>
      <c r="L26" s="8"/>
    </row>
    <row r="27" spans="1:12" ht="11.25">
      <c r="A27" s="199" t="s">
        <v>179</v>
      </c>
      <c r="B27" s="200"/>
      <c r="C27" s="200"/>
      <c r="D27" s="200"/>
      <c r="E27" s="200"/>
      <c r="F27" s="200"/>
      <c r="G27" s="200"/>
      <c r="H27" s="200"/>
      <c r="I27" s="30">
        <v>19</v>
      </c>
      <c r="J27" s="41"/>
      <c r="K27" s="8">
        <v>2642242</v>
      </c>
      <c r="L27" s="8"/>
    </row>
    <row r="28" spans="1:12" ht="11.25">
      <c r="A28" s="196" t="s">
        <v>164</v>
      </c>
      <c r="B28" s="197"/>
      <c r="C28" s="197"/>
      <c r="D28" s="197"/>
      <c r="E28" s="197"/>
      <c r="F28" s="197"/>
      <c r="G28" s="197"/>
      <c r="H28" s="197"/>
      <c r="I28" s="30">
        <v>20</v>
      </c>
      <c r="J28" s="41"/>
      <c r="K28" s="5">
        <f>SUM(K23:K27)</f>
        <v>7622650</v>
      </c>
      <c r="L28" s="7">
        <f>SUM(L23:L27)</f>
        <v>827668</v>
      </c>
    </row>
    <row r="29" spans="1:12" ht="11.25">
      <c r="A29" s="199" t="s">
        <v>111</v>
      </c>
      <c r="B29" s="200"/>
      <c r="C29" s="200"/>
      <c r="D29" s="200"/>
      <c r="E29" s="200"/>
      <c r="F29" s="200"/>
      <c r="G29" s="200"/>
      <c r="H29" s="200"/>
      <c r="I29" s="30">
        <v>21</v>
      </c>
      <c r="J29" s="41"/>
      <c r="K29" s="8">
        <v>935374</v>
      </c>
      <c r="L29" s="8">
        <v>5105530</v>
      </c>
    </row>
    <row r="30" spans="1:12" ht="11.25">
      <c r="A30" s="199" t="s">
        <v>112</v>
      </c>
      <c r="B30" s="200"/>
      <c r="C30" s="200"/>
      <c r="D30" s="200"/>
      <c r="E30" s="200"/>
      <c r="F30" s="200"/>
      <c r="G30" s="200"/>
      <c r="H30" s="200"/>
      <c r="I30" s="30">
        <v>22</v>
      </c>
      <c r="J30" s="41"/>
      <c r="K30" s="8">
        <v>238579</v>
      </c>
      <c r="L30" s="8">
        <v>348666</v>
      </c>
    </row>
    <row r="31" spans="1:12" ht="11.25">
      <c r="A31" s="199" t="s">
        <v>14</v>
      </c>
      <c r="B31" s="200"/>
      <c r="C31" s="200"/>
      <c r="D31" s="200"/>
      <c r="E31" s="200"/>
      <c r="F31" s="200"/>
      <c r="G31" s="200"/>
      <c r="H31" s="200"/>
      <c r="I31" s="30">
        <v>23</v>
      </c>
      <c r="J31" s="41"/>
      <c r="K31" s="8">
        <v>937500</v>
      </c>
      <c r="L31" s="8">
        <f>6981+14912165</f>
        <v>14919146</v>
      </c>
    </row>
    <row r="32" spans="1:12" ht="11.25">
      <c r="A32" s="196" t="s">
        <v>5</v>
      </c>
      <c r="B32" s="197"/>
      <c r="C32" s="197"/>
      <c r="D32" s="197"/>
      <c r="E32" s="197"/>
      <c r="F32" s="197"/>
      <c r="G32" s="197"/>
      <c r="H32" s="197"/>
      <c r="I32" s="30">
        <v>24</v>
      </c>
      <c r="J32" s="41"/>
      <c r="K32" s="5">
        <f>SUM(K29:K31)</f>
        <v>2111453</v>
      </c>
      <c r="L32" s="7">
        <f>SUM(L29:L31)</f>
        <v>20373342</v>
      </c>
    </row>
    <row r="33" spans="1:12" ht="11.25">
      <c r="A33" s="196" t="s">
        <v>28</v>
      </c>
      <c r="B33" s="197"/>
      <c r="C33" s="197"/>
      <c r="D33" s="197"/>
      <c r="E33" s="197"/>
      <c r="F33" s="197"/>
      <c r="G33" s="197"/>
      <c r="H33" s="197"/>
      <c r="I33" s="30">
        <v>25</v>
      </c>
      <c r="J33" s="41"/>
      <c r="K33" s="5">
        <f>IF(K28&gt;K32,K28-K32,0)</f>
        <v>5511197</v>
      </c>
      <c r="L33" s="7">
        <f>IF(L28&gt;L32,L28-L32,0)</f>
        <v>0</v>
      </c>
    </row>
    <row r="34" spans="1:12" ht="11.25">
      <c r="A34" s="196" t="s">
        <v>29</v>
      </c>
      <c r="B34" s="197"/>
      <c r="C34" s="197"/>
      <c r="D34" s="197"/>
      <c r="E34" s="197"/>
      <c r="F34" s="197"/>
      <c r="G34" s="197"/>
      <c r="H34" s="197"/>
      <c r="I34" s="30">
        <v>26</v>
      </c>
      <c r="J34" s="41"/>
      <c r="K34" s="5">
        <f>IF(K32&gt;K28,K32-K28,0)</f>
        <v>0</v>
      </c>
      <c r="L34" s="7">
        <f>IF(L32&gt;L28,L32-L28,0)</f>
        <v>19545674</v>
      </c>
    </row>
    <row r="35" spans="1:12" ht="11.25">
      <c r="A35" s="251" t="s">
        <v>156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3"/>
      <c r="L35" s="254"/>
    </row>
    <row r="36" spans="1:12" ht="11.25">
      <c r="A36" s="199" t="s">
        <v>170</v>
      </c>
      <c r="B36" s="200"/>
      <c r="C36" s="200"/>
      <c r="D36" s="200"/>
      <c r="E36" s="200"/>
      <c r="F36" s="200"/>
      <c r="G36" s="200"/>
      <c r="H36" s="200"/>
      <c r="I36" s="30">
        <v>27</v>
      </c>
      <c r="J36" s="41"/>
      <c r="K36" s="8"/>
      <c r="L36" s="8"/>
    </row>
    <row r="37" spans="1:12" ht="11.25">
      <c r="A37" s="199" t="s">
        <v>19</v>
      </c>
      <c r="B37" s="200"/>
      <c r="C37" s="200"/>
      <c r="D37" s="200"/>
      <c r="E37" s="200"/>
      <c r="F37" s="200"/>
      <c r="G37" s="200"/>
      <c r="H37" s="200"/>
      <c r="I37" s="30">
        <v>28</v>
      </c>
      <c r="J37" s="41"/>
      <c r="K37" s="8"/>
      <c r="L37" s="8"/>
    </row>
    <row r="38" spans="1:12" ht="11.25">
      <c r="A38" s="199" t="s">
        <v>20</v>
      </c>
      <c r="B38" s="200"/>
      <c r="C38" s="200"/>
      <c r="D38" s="200"/>
      <c r="E38" s="200"/>
      <c r="F38" s="200"/>
      <c r="G38" s="200"/>
      <c r="H38" s="200"/>
      <c r="I38" s="30">
        <v>29</v>
      </c>
      <c r="J38" s="41"/>
      <c r="K38" s="8"/>
      <c r="L38" s="8"/>
    </row>
    <row r="39" spans="1:12" ht="11.25">
      <c r="A39" s="196" t="s">
        <v>60</v>
      </c>
      <c r="B39" s="197"/>
      <c r="C39" s="197"/>
      <c r="D39" s="197"/>
      <c r="E39" s="197"/>
      <c r="F39" s="197"/>
      <c r="G39" s="197"/>
      <c r="H39" s="197"/>
      <c r="I39" s="30">
        <v>30</v>
      </c>
      <c r="J39" s="41"/>
      <c r="K39" s="5">
        <f>SUM(K36:K38)</f>
        <v>0</v>
      </c>
      <c r="L39" s="7">
        <f>SUM(L36:L38)</f>
        <v>0</v>
      </c>
    </row>
    <row r="40" spans="1:12" ht="11.25">
      <c r="A40" s="199" t="s">
        <v>21</v>
      </c>
      <c r="B40" s="200"/>
      <c r="C40" s="200"/>
      <c r="D40" s="200"/>
      <c r="E40" s="200"/>
      <c r="F40" s="200"/>
      <c r="G40" s="200"/>
      <c r="H40" s="200"/>
      <c r="I40" s="30">
        <v>31</v>
      </c>
      <c r="J40" s="41"/>
      <c r="K40" s="8">
        <v>5209864</v>
      </c>
      <c r="L40" s="8">
        <v>5136110</v>
      </c>
    </row>
    <row r="41" spans="1:12" ht="11.25">
      <c r="A41" s="199" t="s">
        <v>22</v>
      </c>
      <c r="B41" s="200"/>
      <c r="C41" s="200"/>
      <c r="D41" s="200"/>
      <c r="E41" s="200"/>
      <c r="F41" s="200"/>
      <c r="G41" s="200"/>
      <c r="H41" s="200"/>
      <c r="I41" s="30">
        <v>32</v>
      </c>
      <c r="J41" s="41"/>
      <c r="K41" s="8">
        <v>15364535</v>
      </c>
      <c r="L41" s="8">
        <v>10300224</v>
      </c>
    </row>
    <row r="42" spans="1:12" ht="11.25">
      <c r="A42" s="199" t="s">
        <v>23</v>
      </c>
      <c r="B42" s="200"/>
      <c r="C42" s="200"/>
      <c r="D42" s="200"/>
      <c r="E42" s="200"/>
      <c r="F42" s="200"/>
      <c r="G42" s="200"/>
      <c r="H42" s="200"/>
      <c r="I42" s="30">
        <v>33</v>
      </c>
      <c r="J42" s="41"/>
      <c r="K42" s="8"/>
      <c r="L42" s="8"/>
    </row>
    <row r="43" spans="1:12" ht="11.25">
      <c r="A43" s="199" t="s">
        <v>24</v>
      </c>
      <c r="B43" s="200"/>
      <c r="C43" s="200"/>
      <c r="D43" s="200"/>
      <c r="E43" s="200"/>
      <c r="F43" s="200"/>
      <c r="G43" s="200"/>
      <c r="H43" s="200"/>
      <c r="I43" s="30">
        <v>34</v>
      </c>
      <c r="J43" s="41"/>
      <c r="K43" s="8"/>
      <c r="L43" s="8"/>
    </row>
    <row r="44" spans="1:12" ht="11.25">
      <c r="A44" s="199" t="s">
        <v>25</v>
      </c>
      <c r="B44" s="200"/>
      <c r="C44" s="200"/>
      <c r="D44" s="200"/>
      <c r="E44" s="200"/>
      <c r="F44" s="200"/>
      <c r="G44" s="200"/>
      <c r="H44" s="200"/>
      <c r="I44" s="30">
        <v>35</v>
      </c>
      <c r="J44" s="41"/>
      <c r="K44" s="8"/>
      <c r="L44" s="8"/>
    </row>
    <row r="45" spans="1:12" ht="11.25">
      <c r="A45" s="196" t="s">
        <v>61</v>
      </c>
      <c r="B45" s="197"/>
      <c r="C45" s="197"/>
      <c r="D45" s="197"/>
      <c r="E45" s="197"/>
      <c r="F45" s="197"/>
      <c r="G45" s="197"/>
      <c r="H45" s="197"/>
      <c r="I45" s="30">
        <v>36</v>
      </c>
      <c r="J45" s="41"/>
      <c r="K45" s="5">
        <f>SUM(K40:K44)</f>
        <v>20574399</v>
      </c>
      <c r="L45" s="7">
        <f>SUM(L40:L44)</f>
        <v>15436334</v>
      </c>
    </row>
    <row r="46" spans="1:12" ht="11.25">
      <c r="A46" s="196" t="s">
        <v>15</v>
      </c>
      <c r="B46" s="197"/>
      <c r="C46" s="197"/>
      <c r="D46" s="197"/>
      <c r="E46" s="197"/>
      <c r="F46" s="197"/>
      <c r="G46" s="197"/>
      <c r="H46" s="197"/>
      <c r="I46" s="30">
        <v>37</v>
      </c>
      <c r="J46" s="41"/>
      <c r="K46" s="5">
        <f>IF(K39&gt;K45,K39-K45,0)</f>
        <v>0</v>
      </c>
      <c r="L46" s="7">
        <f>IF(L39&gt;L45,L39-L45,0)</f>
        <v>0</v>
      </c>
    </row>
    <row r="47" spans="1:12" ht="11.25">
      <c r="A47" s="196" t="s">
        <v>16</v>
      </c>
      <c r="B47" s="197"/>
      <c r="C47" s="197"/>
      <c r="D47" s="197"/>
      <c r="E47" s="197"/>
      <c r="F47" s="197"/>
      <c r="G47" s="197"/>
      <c r="H47" s="197"/>
      <c r="I47" s="30">
        <v>38</v>
      </c>
      <c r="J47" s="41"/>
      <c r="K47" s="5">
        <f>IF(K45&gt;K39,K45-K39,0)</f>
        <v>20574399</v>
      </c>
      <c r="L47" s="7">
        <f>IF(L45&gt;L39,L45-L39,0)</f>
        <v>15436334</v>
      </c>
    </row>
    <row r="48" spans="1:12" ht="11.25">
      <c r="A48" s="199" t="s">
        <v>62</v>
      </c>
      <c r="B48" s="200"/>
      <c r="C48" s="200"/>
      <c r="D48" s="200"/>
      <c r="E48" s="200"/>
      <c r="F48" s="200"/>
      <c r="G48" s="200"/>
      <c r="H48" s="200"/>
      <c r="I48" s="30">
        <v>39</v>
      </c>
      <c r="J48" s="41"/>
      <c r="K48" s="5">
        <f>IF(K20-K21+K33-K34+K46-K47&gt;0,K20-K21+K33-K34+K46-K47,0)</f>
        <v>0</v>
      </c>
      <c r="L48" s="7">
        <f>IF(L20-L21+L33-L34+L46-L47&gt;0,L20-L21+L33-L34+L46-L47,0)</f>
        <v>0</v>
      </c>
    </row>
    <row r="49" spans="1:12" ht="11.25">
      <c r="A49" s="199" t="s">
        <v>63</v>
      </c>
      <c r="B49" s="200"/>
      <c r="C49" s="200"/>
      <c r="D49" s="200"/>
      <c r="E49" s="200"/>
      <c r="F49" s="200"/>
      <c r="G49" s="200"/>
      <c r="H49" s="200"/>
      <c r="I49" s="30">
        <v>40</v>
      </c>
      <c r="J49" s="41"/>
      <c r="K49" s="5">
        <f>IF(K21-K20+K34-K33+K47-K46&gt;0,K21-K20+K34-K33+K47-K46,0)</f>
        <v>832391</v>
      </c>
      <c r="L49" s="7">
        <f>IF(L21-L20+L34-L33+L47-L46&gt;0,L21-L20+L34-L33+L47-L46,0)</f>
        <v>3979276</v>
      </c>
    </row>
    <row r="50" spans="1:12" ht="11.25">
      <c r="A50" s="199" t="s">
        <v>157</v>
      </c>
      <c r="B50" s="200"/>
      <c r="C50" s="200"/>
      <c r="D50" s="200"/>
      <c r="E50" s="200"/>
      <c r="F50" s="200"/>
      <c r="G50" s="200"/>
      <c r="H50" s="200"/>
      <c r="I50" s="30">
        <v>41</v>
      </c>
      <c r="J50" s="41"/>
      <c r="K50" s="8">
        <v>10419901</v>
      </c>
      <c r="L50" s="8">
        <v>9587510</v>
      </c>
    </row>
    <row r="51" spans="1:12" ht="11.25">
      <c r="A51" s="199" t="s">
        <v>172</v>
      </c>
      <c r="B51" s="200"/>
      <c r="C51" s="200"/>
      <c r="D51" s="200"/>
      <c r="E51" s="200"/>
      <c r="F51" s="200"/>
      <c r="G51" s="200"/>
      <c r="H51" s="200"/>
      <c r="I51" s="30">
        <v>42</v>
      </c>
      <c r="J51" s="41"/>
      <c r="K51" s="8">
        <f>K48</f>
        <v>0</v>
      </c>
      <c r="L51" s="8">
        <f>L48</f>
        <v>0</v>
      </c>
    </row>
    <row r="52" spans="1:12" ht="11.25">
      <c r="A52" s="199" t="s">
        <v>173</v>
      </c>
      <c r="B52" s="200"/>
      <c r="C52" s="200"/>
      <c r="D52" s="200"/>
      <c r="E52" s="200"/>
      <c r="F52" s="200"/>
      <c r="G52" s="200"/>
      <c r="H52" s="200"/>
      <c r="I52" s="30">
        <v>43</v>
      </c>
      <c r="J52" s="41"/>
      <c r="K52" s="8">
        <f>K49</f>
        <v>832391</v>
      </c>
      <c r="L52" s="8">
        <f>L49</f>
        <v>3979276</v>
      </c>
    </row>
    <row r="53" spans="1:12" ht="11.25">
      <c r="A53" s="221" t="s">
        <v>174</v>
      </c>
      <c r="B53" s="222"/>
      <c r="C53" s="222"/>
      <c r="D53" s="222"/>
      <c r="E53" s="222"/>
      <c r="F53" s="222"/>
      <c r="G53" s="222"/>
      <c r="H53" s="222"/>
      <c r="I53" s="34">
        <v>44</v>
      </c>
      <c r="J53" s="42"/>
      <c r="K53" s="6">
        <f>K50+K51-K52</f>
        <v>9587510</v>
      </c>
      <c r="L53" s="11">
        <f>L50+L51-L52</f>
        <v>5608234</v>
      </c>
    </row>
  </sheetData>
  <sheetProtection/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L35"/>
    <mergeCell ref="A36:H36"/>
    <mergeCell ref="A21:H21"/>
    <mergeCell ref="A22:L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0:H10"/>
    <mergeCell ref="A11:H11"/>
    <mergeCell ref="A12:H12"/>
    <mergeCell ref="A5:H5"/>
    <mergeCell ref="A6:H6"/>
    <mergeCell ref="A7:L7"/>
    <mergeCell ref="A8:H8"/>
    <mergeCell ref="A4:L4"/>
    <mergeCell ref="A1:L1"/>
    <mergeCell ref="A2:L2"/>
    <mergeCell ref="A9:H9"/>
  </mergeCells>
  <dataValidations count="2">
    <dataValidation type="whole" operator="notEqual" allowBlank="1" showInputMessage="1" showErrorMessage="1" errorTitle="Pogrešan unos" error="Mogu se unijeti samo cjelobrojne vrijednosti." sqref="K36:L38 K29:L31 K15:L18 K23:L27 K50:L52 K40:L44 K8:K13 L8:L10 L12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32:L34 K53:L53 K45:L49 K39:L39 K28:L28 K14:L14 K19:L21">
      <formula1>0</formula1>
    </dataValidation>
  </dataValidations>
  <printOptions/>
  <pageMargins left="0.75" right="0.6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2" t="s">
        <v>193</v>
      </c>
      <c r="B1" s="263"/>
      <c r="C1" s="263"/>
      <c r="D1" s="263"/>
      <c r="E1" s="263"/>
      <c r="F1" s="263"/>
      <c r="G1" s="263"/>
      <c r="H1" s="263"/>
      <c r="I1" s="263"/>
      <c r="J1" s="264"/>
      <c r="K1" s="265"/>
    </row>
    <row r="2" spans="1:11" ht="12.75">
      <c r="A2" s="248" t="s">
        <v>6</v>
      </c>
      <c r="B2" s="266"/>
      <c r="C2" s="266"/>
      <c r="D2" s="266"/>
      <c r="E2" s="266"/>
      <c r="F2" s="266"/>
      <c r="G2" s="266"/>
      <c r="H2" s="266"/>
      <c r="I2" s="266"/>
      <c r="J2" s="264"/>
      <c r="K2" s="247"/>
    </row>
    <row r="3" spans="1:11" ht="12.75">
      <c r="A3" s="9"/>
      <c r="B3" s="10"/>
      <c r="C3" s="10"/>
      <c r="D3" s="10"/>
      <c r="E3" s="10"/>
      <c r="F3" s="10"/>
      <c r="G3" s="10"/>
      <c r="H3" s="10"/>
      <c r="I3" s="10"/>
      <c r="J3" s="12"/>
      <c r="K3" s="1"/>
    </row>
    <row r="4" spans="1:11" ht="12.75">
      <c r="A4" s="267" t="s">
        <v>7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24" thickBot="1">
      <c r="A5" s="255" t="s">
        <v>51</v>
      </c>
      <c r="B5" s="255"/>
      <c r="C5" s="255"/>
      <c r="D5" s="255"/>
      <c r="E5" s="255"/>
      <c r="F5" s="255"/>
      <c r="G5" s="255"/>
      <c r="H5" s="255"/>
      <c r="I5" s="14" t="s">
        <v>267</v>
      </c>
      <c r="J5" s="15" t="s">
        <v>146</v>
      </c>
      <c r="K5" s="15" t="s">
        <v>147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16">
        <v>2</v>
      </c>
      <c r="J6" s="17" t="s">
        <v>271</v>
      </c>
      <c r="K6" s="17" t="s">
        <v>272</v>
      </c>
    </row>
    <row r="7" spans="1:11" ht="12.75">
      <c r="A7" s="256" t="s">
        <v>152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1" ht="12.75">
      <c r="A8" s="260" t="s">
        <v>195</v>
      </c>
      <c r="B8" s="261"/>
      <c r="C8" s="261"/>
      <c r="D8" s="261"/>
      <c r="E8" s="261"/>
      <c r="F8" s="261"/>
      <c r="G8" s="261"/>
      <c r="H8" s="261"/>
      <c r="I8" s="2">
        <v>1</v>
      </c>
      <c r="J8" s="4"/>
      <c r="K8" s="8"/>
    </row>
    <row r="9" spans="1:11" ht="12.75">
      <c r="A9" s="260" t="s">
        <v>115</v>
      </c>
      <c r="B9" s="261"/>
      <c r="C9" s="261"/>
      <c r="D9" s="261"/>
      <c r="E9" s="261"/>
      <c r="F9" s="261"/>
      <c r="G9" s="261"/>
      <c r="H9" s="261"/>
      <c r="I9" s="2">
        <v>2</v>
      </c>
      <c r="J9" s="4"/>
      <c r="K9" s="8"/>
    </row>
    <row r="10" spans="1:11" ht="12.75">
      <c r="A10" s="260" t="s">
        <v>116</v>
      </c>
      <c r="B10" s="261"/>
      <c r="C10" s="261"/>
      <c r="D10" s="261"/>
      <c r="E10" s="261"/>
      <c r="F10" s="261"/>
      <c r="G10" s="261"/>
      <c r="H10" s="261"/>
      <c r="I10" s="2">
        <v>3</v>
      </c>
      <c r="J10" s="4"/>
      <c r="K10" s="8"/>
    </row>
    <row r="11" spans="1:11" ht="12.75">
      <c r="A11" s="260" t="s">
        <v>117</v>
      </c>
      <c r="B11" s="261"/>
      <c r="C11" s="261"/>
      <c r="D11" s="261"/>
      <c r="E11" s="261"/>
      <c r="F11" s="261"/>
      <c r="G11" s="261"/>
      <c r="H11" s="261"/>
      <c r="I11" s="2">
        <v>4</v>
      </c>
      <c r="J11" s="4"/>
      <c r="K11" s="8"/>
    </row>
    <row r="12" spans="1:11" ht="12.75">
      <c r="A12" s="260" t="s">
        <v>118</v>
      </c>
      <c r="B12" s="261"/>
      <c r="C12" s="261"/>
      <c r="D12" s="261"/>
      <c r="E12" s="261"/>
      <c r="F12" s="261"/>
      <c r="G12" s="261"/>
      <c r="H12" s="261"/>
      <c r="I12" s="2">
        <v>5</v>
      </c>
      <c r="J12" s="4"/>
      <c r="K12" s="8"/>
    </row>
    <row r="13" spans="1:11" ht="12.75">
      <c r="A13" s="270" t="s">
        <v>194</v>
      </c>
      <c r="B13" s="271"/>
      <c r="C13" s="271"/>
      <c r="D13" s="271"/>
      <c r="E13" s="271"/>
      <c r="F13" s="271"/>
      <c r="G13" s="271"/>
      <c r="H13" s="271"/>
      <c r="I13" s="2">
        <v>6</v>
      </c>
      <c r="J13" s="5">
        <f>SUM(J8:J12)</f>
        <v>0</v>
      </c>
      <c r="K13" s="7">
        <f>SUM(K8:K12)</f>
        <v>0</v>
      </c>
    </row>
    <row r="14" spans="1:11" ht="12.75">
      <c r="A14" s="260" t="s">
        <v>119</v>
      </c>
      <c r="B14" s="261"/>
      <c r="C14" s="261"/>
      <c r="D14" s="261"/>
      <c r="E14" s="261"/>
      <c r="F14" s="261"/>
      <c r="G14" s="261"/>
      <c r="H14" s="261"/>
      <c r="I14" s="2">
        <v>7</v>
      </c>
      <c r="J14" s="4"/>
      <c r="K14" s="8"/>
    </row>
    <row r="15" spans="1:11" ht="12.75">
      <c r="A15" s="260" t="s">
        <v>120</v>
      </c>
      <c r="B15" s="261"/>
      <c r="C15" s="261"/>
      <c r="D15" s="261"/>
      <c r="E15" s="261"/>
      <c r="F15" s="261"/>
      <c r="G15" s="261"/>
      <c r="H15" s="261"/>
      <c r="I15" s="2">
        <v>8</v>
      </c>
      <c r="J15" s="4"/>
      <c r="K15" s="8"/>
    </row>
    <row r="16" spans="1:11" ht="12.75">
      <c r="A16" s="260" t="s">
        <v>121</v>
      </c>
      <c r="B16" s="261"/>
      <c r="C16" s="261"/>
      <c r="D16" s="261"/>
      <c r="E16" s="261"/>
      <c r="F16" s="261"/>
      <c r="G16" s="261"/>
      <c r="H16" s="261"/>
      <c r="I16" s="2">
        <v>9</v>
      </c>
      <c r="J16" s="4"/>
      <c r="K16" s="8"/>
    </row>
    <row r="17" spans="1:11" ht="12.75">
      <c r="A17" s="260" t="s">
        <v>122</v>
      </c>
      <c r="B17" s="261"/>
      <c r="C17" s="261"/>
      <c r="D17" s="261"/>
      <c r="E17" s="261"/>
      <c r="F17" s="261"/>
      <c r="G17" s="261"/>
      <c r="H17" s="261"/>
      <c r="I17" s="2">
        <v>10</v>
      </c>
      <c r="J17" s="4"/>
      <c r="K17" s="8"/>
    </row>
    <row r="18" spans="1:11" ht="12.75">
      <c r="A18" s="260" t="s">
        <v>123</v>
      </c>
      <c r="B18" s="261"/>
      <c r="C18" s="261"/>
      <c r="D18" s="261"/>
      <c r="E18" s="261"/>
      <c r="F18" s="261"/>
      <c r="G18" s="261"/>
      <c r="H18" s="261"/>
      <c r="I18" s="2">
        <v>11</v>
      </c>
      <c r="J18" s="4"/>
      <c r="K18" s="8"/>
    </row>
    <row r="19" spans="1:11" ht="12.75">
      <c r="A19" s="260" t="s">
        <v>124</v>
      </c>
      <c r="B19" s="261"/>
      <c r="C19" s="261"/>
      <c r="D19" s="261"/>
      <c r="E19" s="261"/>
      <c r="F19" s="261"/>
      <c r="G19" s="261"/>
      <c r="H19" s="261"/>
      <c r="I19" s="2">
        <v>12</v>
      </c>
      <c r="J19" s="4"/>
      <c r="K19" s="8"/>
    </row>
    <row r="20" spans="1:11" ht="12.75">
      <c r="A20" s="270" t="s">
        <v>37</v>
      </c>
      <c r="B20" s="271"/>
      <c r="C20" s="271"/>
      <c r="D20" s="271"/>
      <c r="E20" s="271"/>
      <c r="F20" s="271"/>
      <c r="G20" s="271"/>
      <c r="H20" s="271"/>
      <c r="I20" s="2">
        <v>13</v>
      </c>
      <c r="J20" s="5">
        <f>SUM(J14:J19)</f>
        <v>0</v>
      </c>
      <c r="K20" s="7">
        <f>SUM(K14:K19)</f>
        <v>0</v>
      </c>
    </row>
    <row r="21" spans="1:11" ht="12.75">
      <c r="A21" s="270" t="s">
        <v>101</v>
      </c>
      <c r="B21" s="272"/>
      <c r="C21" s="272"/>
      <c r="D21" s="272"/>
      <c r="E21" s="272"/>
      <c r="F21" s="272"/>
      <c r="G21" s="272"/>
      <c r="H21" s="273"/>
      <c r="I21" s="2">
        <v>14</v>
      </c>
      <c r="J21" s="5">
        <f>IF(J13&gt;J20,J13-J20,0)</f>
        <v>0</v>
      </c>
      <c r="K21" s="7">
        <f>IF(K13&gt;K20,K13-K20,0)</f>
        <v>0</v>
      </c>
    </row>
    <row r="22" spans="1:11" ht="12.75">
      <c r="A22" s="274" t="s">
        <v>102</v>
      </c>
      <c r="B22" s="275"/>
      <c r="C22" s="275"/>
      <c r="D22" s="275"/>
      <c r="E22" s="275"/>
      <c r="F22" s="275"/>
      <c r="G22" s="275"/>
      <c r="H22" s="276"/>
      <c r="I22" s="2">
        <v>15</v>
      </c>
      <c r="J22" s="5">
        <f>IF(J20&gt;J13,J20-J13,0)</f>
        <v>0</v>
      </c>
      <c r="K22" s="7">
        <f>IF(K20&gt;K13,K20-K13,0)</f>
        <v>0</v>
      </c>
    </row>
    <row r="23" spans="1:11" ht="12.75">
      <c r="A23" s="256" t="s">
        <v>155</v>
      </c>
      <c r="B23" s="257"/>
      <c r="C23" s="257"/>
      <c r="D23" s="257"/>
      <c r="E23" s="257"/>
      <c r="F23" s="257"/>
      <c r="G23" s="257"/>
      <c r="H23" s="257"/>
      <c r="I23" s="258"/>
      <c r="J23" s="258"/>
      <c r="K23" s="259"/>
    </row>
    <row r="24" spans="1:11" ht="12.75">
      <c r="A24" s="260" t="s">
        <v>161</v>
      </c>
      <c r="B24" s="261"/>
      <c r="C24" s="261"/>
      <c r="D24" s="261"/>
      <c r="E24" s="261"/>
      <c r="F24" s="261"/>
      <c r="G24" s="261"/>
      <c r="H24" s="261"/>
      <c r="I24" s="2">
        <v>16</v>
      </c>
      <c r="J24" s="4"/>
      <c r="K24" s="8"/>
    </row>
    <row r="25" spans="1:11" ht="12.75">
      <c r="A25" s="260" t="s">
        <v>162</v>
      </c>
      <c r="B25" s="261"/>
      <c r="C25" s="261"/>
      <c r="D25" s="261"/>
      <c r="E25" s="261"/>
      <c r="F25" s="261"/>
      <c r="G25" s="261"/>
      <c r="H25" s="261"/>
      <c r="I25" s="2">
        <v>17</v>
      </c>
      <c r="J25" s="4"/>
      <c r="K25" s="8"/>
    </row>
    <row r="26" spans="1:11" ht="12.75">
      <c r="A26" s="260" t="s">
        <v>38</v>
      </c>
      <c r="B26" s="261"/>
      <c r="C26" s="261"/>
      <c r="D26" s="261"/>
      <c r="E26" s="261"/>
      <c r="F26" s="261"/>
      <c r="G26" s="261"/>
      <c r="H26" s="261"/>
      <c r="I26" s="2">
        <v>18</v>
      </c>
      <c r="J26" s="4"/>
      <c r="K26" s="8"/>
    </row>
    <row r="27" spans="1:11" ht="12.75">
      <c r="A27" s="260" t="s">
        <v>39</v>
      </c>
      <c r="B27" s="261"/>
      <c r="C27" s="261"/>
      <c r="D27" s="261"/>
      <c r="E27" s="261"/>
      <c r="F27" s="261"/>
      <c r="G27" s="261"/>
      <c r="H27" s="261"/>
      <c r="I27" s="2">
        <v>19</v>
      </c>
      <c r="J27" s="4"/>
      <c r="K27" s="8"/>
    </row>
    <row r="28" spans="1:11" ht="12.75">
      <c r="A28" s="260" t="s">
        <v>163</v>
      </c>
      <c r="B28" s="261"/>
      <c r="C28" s="261"/>
      <c r="D28" s="261"/>
      <c r="E28" s="261"/>
      <c r="F28" s="261"/>
      <c r="G28" s="261"/>
      <c r="H28" s="261"/>
      <c r="I28" s="2">
        <v>20</v>
      </c>
      <c r="J28" s="4"/>
      <c r="K28" s="8"/>
    </row>
    <row r="29" spans="1:11" ht="12.75">
      <c r="A29" s="270" t="s">
        <v>109</v>
      </c>
      <c r="B29" s="271"/>
      <c r="C29" s="271"/>
      <c r="D29" s="271"/>
      <c r="E29" s="271"/>
      <c r="F29" s="271"/>
      <c r="G29" s="271"/>
      <c r="H29" s="271"/>
      <c r="I29" s="2">
        <v>21</v>
      </c>
      <c r="J29" s="5">
        <f>SUM(J24:J28)</f>
        <v>0</v>
      </c>
      <c r="K29" s="7">
        <f>SUM(K24:K28)</f>
        <v>0</v>
      </c>
    </row>
    <row r="30" spans="1:11" ht="12.75">
      <c r="A30" s="260" t="s">
        <v>2</v>
      </c>
      <c r="B30" s="261"/>
      <c r="C30" s="261"/>
      <c r="D30" s="261"/>
      <c r="E30" s="261"/>
      <c r="F30" s="261"/>
      <c r="G30" s="261"/>
      <c r="H30" s="261"/>
      <c r="I30" s="2">
        <v>22</v>
      </c>
      <c r="J30" s="4"/>
      <c r="K30" s="8"/>
    </row>
    <row r="31" spans="1:11" ht="12.75">
      <c r="A31" s="260" t="s">
        <v>3</v>
      </c>
      <c r="B31" s="261"/>
      <c r="C31" s="261"/>
      <c r="D31" s="261"/>
      <c r="E31" s="261"/>
      <c r="F31" s="261"/>
      <c r="G31" s="261"/>
      <c r="H31" s="261"/>
      <c r="I31" s="2">
        <v>23</v>
      </c>
      <c r="J31" s="4"/>
      <c r="K31" s="8"/>
    </row>
    <row r="32" spans="1:11" ht="12.75">
      <c r="A32" s="260" t="s">
        <v>4</v>
      </c>
      <c r="B32" s="261"/>
      <c r="C32" s="261"/>
      <c r="D32" s="261"/>
      <c r="E32" s="261"/>
      <c r="F32" s="261"/>
      <c r="G32" s="261"/>
      <c r="H32" s="261"/>
      <c r="I32" s="2">
        <v>24</v>
      </c>
      <c r="J32" s="4"/>
      <c r="K32" s="8"/>
    </row>
    <row r="33" spans="1:11" ht="12.75">
      <c r="A33" s="270" t="s">
        <v>40</v>
      </c>
      <c r="B33" s="271"/>
      <c r="C33" s="271"/>
      <c r="D33" s="271"/>
      <c r="E33" s="271"/>
      <c r="F33" s="271"/>
      <c r="G33" s="271"/>
      <c r="H33" s="271"/>
      <c r="I33" s="2">
        <v>25</v>
      </c>
      <c r="J33" s="5">
        <f>SUM(J30:J32)</f>
        <v>0</v>
      </c>
      <c r="K33" s="7">
        <f>SUM(K30:K32)</f>
        <v>0</v>
      </c>
    </row>
    <row r="34" spans="1:11" ht="12.75">
      <c r="A34" s="270" t="s">
        <v>103</v>
      </c>
      <c r="B34" s="271"/>
      <c r="C34" s="271"/>
      <c r="D34" s="271"/>
      <c r="E34" s="271"/>
      <c r="F34" s="271"/>
      <c r="G34" s="271"/>
      <c r="H34" s="271"/>
      <c r="I34" s="2">
        <v>26</v>
      </c>
      <c r="J34" s="5">
        <f>IF(J29&gt;J33,J29-J33,0)</f>
        <v>0</v>
      </c>
      <c r="K34" s="7">
        <f>IF(K29&gt;K33,K29-K33,0)</f>
        <v>0</v>
      </c>
    </row>
    <row r="35" spans="1:11" ht="12.75">
      <c r="A35" s="270" t="s">
        <v>104</v>
      </c>
      <c r="B35" s="271"/>
      <c r="C35" s="271"/>
      <c r="D35" s="271"/>
      <c r="E35" s="271"/>
      <c r="F35" s="271"/>
      <c r="G35" s="271"/>
      <c r="H35" s="271"/>
      <c r="I35" s="2">
        <v>27</v>
      </c>
      <c r="J35" s="5">
        <f>IF(J33&gt;J29,J33-J29,0)</f>
        <v>0</v>
      </c>
      <c r="K35" s="7">
        <f>IF(K33&gt;K29,K33-K29,0)</f>
        <v>0</v>
      </c>
    </row>
    <row r="36" spans="1:11" ht="12.75">
      <c r="A36" s="256" t="s">
        <v>156</v>
      </c>
      <c r="B36" s="257"/>
      <c r="C36" s="257"/>
      <c r="D36" s="257"/>
      <c r="E36" s="257"/>
      <c r="F36" s="257"/>
      <c r="G36" s="257"/>
      <c r="H36" s="257"/>
      <c r="I36" s="258">
        <v>0</v>
      </c>
      <c r="J36" s="258"/>
      <c r="K36" s="259"/>
    </row>
    <row r="37" spans="1:11" ht="12.75">
      <c r="A37" s="260" t="s">
        <v>170</v>
      </c>
      <c r="B37" s="261"/>
      <c r="C37" s="261"/>
      <c r="D37" s="261"/>
      <c r="E37" s="261"/>
      <c r="F37" s="261"/>
      <c r="G37" s="261"/>
      <c r="H37" s="261"/>
      <c r="I37" s="2">
        <v>28</v>
      </c>
      <c r="J37" s="4"/>
      <c r="K37" s="8"/>
    </row>
    <row r="38" spans="1:11" ht="12.75">
      <c r="A38" s="260" t="s">
        <v>19</v>
      </c>
      <c r="B38" s="261"/>
      <c r="C38" s="261"/>
      <c r="D38" s="261"/>
      <c r="E38" s="261"/>
      <c r="F38" s="261"/>
      <c r="G38" s="261"/>
      <c r="H38" s="261"/>
      <c r="I38" s="2">
        <v>29</v>
      </c>
      <c r="J38" s="4"/>
      <c r="K38" s="8"/>
    </row>
    <row r="39" spans="1:11" ht="12.75">
      <c r="A39" s="260" t="s">
        <v>20</v>
      </c>
      <c r="B39" s="261"/>
      <c r="C39" s="261"/>
      <c r="D39" s="261"/>
      <c r="E39" s="261"/>
      <c r="F39" s="261"/>
      <c r="G39" s="261"/>
      <c r="H39" s="261"/>
      <c r="I39" s="2">
        <v>30</v>
      </c>
      <c r="J39" s="4"/>
      <c r="K39" s="8"/>
    </row>
    <row r="40" spans="1:11" ht="12.75">
      <c r="A40" s="270" t="s">
        <v>41</v>
      </c>
      <c r="B40" s="271"/>
      <c r="C40" s="271"/>
      <c r="D40" s="271"/>
      <c r="E40" s="271"/>
      <c r="F40" s="271"/>
      <c r="G40" s="271"/>
      <c r="H40" s="271"/>
      <c r="I40" s="2">
        <v>31</v>
      </c>
      <c r="J40" s="5">
        <f>SUM(J37:J39)</f>
        <v>0</v>
      </c>
      <c r="K40" s="7">
        <f>SUM(K37:K39)</f>
        <v>0</v>
      </c>
    </row>
    <row r="41" spans="1:11" ht="12.75">
      <c r="A41" s="260" t="s">
        <v>21</v>
      </c>
      <c r="B41" s="261"/>
      <c r="C41" s="261"/>
      <c r="D41" s="261"/>
      <c r="E41" s="261"/>
      <c r="F41" s="261"/>
      <c r="G41" s="261"/>
      <c r="H41" s="261"/>
      <c r="I41" s="2">
        <v>32</v>
      </c>
      <c r="J41" s="4"/>
      <c r="K41" s="8"/>
    </row>
    <row r="42" spans="1:11" ht="12.75">
      <c r="A42" s="260" t="s">
        <v>22</v>
      </c>
      <c r="B42" s="261"/>
      <c r="C42" s="261"/>
      <c r="D42" s="261"/>
      <c r="E42" s="261"/>
      <c r="F42" s="261"/>
      <c r="G42" s="261"/>
      <c r="H42" s="261"/>
      <c r="I42" s="2">
        <v>33</v>
      </c>
      <c r="J42" s="4"/>
      <c r="K42" s="8"/>
    </row>
    <row r="43" spans="1:11" ht="12.75">
      <c r="A43" s="260" t="s">
        <v>23</v>
      </c>
      <c r="B43" s="261"/>
      <c r="C43" s="261"/>
      <c r="D43" s="261"/>
      <c r="E43" s="261"/>
      <c r="F43" s="261"/>
      <c r="G43" s="261"/>
      <c r="H43" s="261"/>
      <c r="I43" s="2">
        <v>34</v>
      </c>
      <c r="J43" s="4"/>
      <c r="K43" s="8"/>
    </row>
    <row r="44" spans="1:11" ht="12.75">
      <c r="A44" s="260" t="s">
        <v>24</v>
      </c>
      <c r="B44" s="261"/>
      <c r="C44" s="261"/>
      <c r="D44" s="261"/>
      <c r="E44" s="261"/>
      <c r="F44" s="261"/>
      <c r="G44" s="261"/>
      <c r="H44" s="261"/>
      <c r="I44" s="2">
        <v>35</v>
      </c>
      <c r="J44" s="4"/>
      <c r="K44" s="8"/>
    </row>
    <row r="45" spans="1:11" ht="12.75">
      <c r="A45" s="260" t="s">
        <v>25</v>
      </c>
      <c r="B45" s="261"/>
      <c r="C45" s="261"/>
      <c r="D45" s="261"/>
      <c r="E45" s="261"/>
      <c r="F45" s="261"/>
      <c r="G45" s="261"/>
      <c r="H45" s="261"/>
      <c r="I45" s="2">
        <v>36</v>
      </c>
      <c r="J45" s="4"/>
      <c r="K45" s="8"/>
    </row>
    <row r="46" spans="1:11" ht="12.75">
      <c r="A46" s="270" t="s">
        <v>144</v>
      </c>
      <c r="B46" s="271"/>
      <c r="C46" s="271"/>
      <c r="D46" s="271"/>
      <c r="E46" s="271"/>
      <c r="F46" s="271"/>
      <c r="G46" s="271"/>
      <c r="H46" s="271"/>
      <c r="I46" s="2">
        <v>37</v>
      </c>
      <c r="J46" s="5">
        <f>SUM(J41:J45)</f>
        <v>0</v>
      </c>
      <c r="K46" s="7">
        <f>SUM(K41:K45)</f>
        <v>0</v>
      </c>
    </row>
    <row r="47" spans="1:11" ht="12.75">
      <c r="A47" s="270" t="s">
        <v>158</v>
      </c>
      <c r="B47" s="271"/>
      <c r="C47" s="271"/>
      <c r="D47" s="271"/>
      <c r="E47" s="271"/>
      <c r="F47" s="271"/>
      <c r="G47" s="271"/>
      <c r="H47" s="271"/>
      <c r="I47" s="2">
        <v>38</v>
      </c>
      <c r="J47" s="5">
        <f>IF(J40&gt;J46,J40-J46,0)</f>
        <v>0</v>
      </c>
      <c r="K47" s="7">
        <f>IF(K40&gt;K46,K40-K46,0)</f>
        <v>0</v>
      </c>
    </row>
    <row r="48" spans="1:11" ht="12.75">
      <c r="A48" s="270" t="s">
        <v>159</v>
      </c>
      <c r="B48" s="271"/>
      <c r="C48" s="271"/>
      <c r="D48" s="271"/>
      <c r="E48" s="271"/>
      <c r="F48" s="271"/>
      <c r="G48" s="271"/>
      <c r="H48" s="271"/>
      <c r="I48" s="2">
        <v>39</v>
      </c>
      <c r="J48" s="5">
        <f>IF(J46&gt;J40,J46-J40,0)</f>
        <v>0</v>
      </c>
      <c r="K48" s="7">
        <f>IF(K46&gt;K40,K46-K40,0)</f>
        <v>0</v>
      </c>
    </row>
    <row r="49" spans="1:11" ht="12.75">
      <c r="A49" s="270" t="s">
        <v>145</v>
      </c>
      <c r="B49" s="271"/>
      <c r="C49" s="271"/>
      <c r="D49" s="271"/>
      <c r="E49" s="271"/>
      <c r="F49" s="271"/>
      <c r="G49" s="271"/>
      <c r="H49" s="271"/>
      <c r="I49" s="2">
        <v>40</v>
      </c>
      <c r="J49" s="5">
        <f>IF(J21-J22+J34-J35+J47-J48&gt;0,J21-J22+J34-J35+J47-J48,0)</f>
        <v>0</v>
      </c>
      <c r="K49" s="7">
        <f>IF(K21-K22+K34-K35+K47-K48&gt;0,K21-K22+K34-K35+K47-K48,0)</f>
        <v>0</v>
      </c>
    </row>
    <row r="50" spans="1:11" ht="12.75">
      <c r="A50" s="270" t="s">
        <v>13</v>
      </c>
      <c r="B50" s="271"/>
      <c r="C50" s="271"/>
      <c r="D50" s="271"/>
      <c r="E50" s="271"/>
      <c r="F50" s="271"/>
      <c r="G50" s="271"/>
      <c r="H50" s="271"/>
      <c r="I50" s="2">
        <v>41</v>
      </c>
      <c r="J50" s="5">
        <f>IF(J22-J21+J35-J34+J48-J47&gt;0,J22-J21+J35-J34+J48-J47,0)</f>
        <v>0</v>
      </c>
      <c r="K50" s="7">
        <f>IF(K22-K21+K35-K34+K48-K47&gt;0,K22-K21+K35-K34+K48-K47,0)</f>
        <v>0</v>
      </c>
    </row>
    <row r="51" spans="1:11" ht="12.75">
      <c r="A51" s="270" t="s">
        <v>157</v>
      </c>
      <c r="B51" s="271"/>
      <c r="C51" s="271"/>
      <c r="D51" s="271"/>
      <c r="E51" s="271"/>
      <c r="F51" s="271"/>
      <c r="G51" s="271"/>
      <c r="H51" s="271"/>
      <c r="I51" s="2">
        <v>42</v>
      </c>
      <c r="J51" s="4"/>
      <c r="K51" s="8"/>
    </row>
    <row r="52" spans="1:11" ht="12.75">
      <c r="A52" s="270" t="s">
        <v>172</v>
      </c>
      <c r="B52" s="271"/>
      <c r="C52" s="271"/>
      <c r="D52" s="271"/>
      <c r="E52" s="271"/>
      <c r="F52" s="271"/>
      <c r="G52" s="271"/>
      <c r="H52" s="271"/>
      <c r="I52" s="2">
        <v>43</v>
      </c>
      <c r="J52" s="4"/>
      <c r="K52" s="8"/>
    </row>
    <row r="53" spans="1:11" ht="12.75">
      <c r="A53" s="270" t="s">
        <v>173</v>
      </c>
      <c r="B53" s="271"/>
      <c r="C53" s="271"/>
      <c r="D53" s="271"/>
      <c r="E53" s="271"/>
      <c r="F53" s="271"/>
      <c r="G53" s="271"/>
      <c r="H53" s="271"/>
      <c r="I53" s="2">
        <v>44</v>
      </c>
      <c r="J53" s="4"/>
      <c r="K53" s="8"/>
    </row>
    <row r="54" spans="1:11" ht="12.75">
      <c r="A54" s="274" t="s">
        <v>174</v>
      </c>
      <c r="B54" s="277"/>
      <c r="C54" s="277"/>
      <c r="D54" s="277"/>
      <c r="E54" s="277"/>
      <c r="F54" s="277"/>
      <c r="G54" s="277"/>
      <c r="H54" s="277"/>
      <c r="I54" s="3">
        <v>45</v>
      </c>
      <c r="J54" s="6">
        <f>J51+J52-J53</f>
        <v>0</v>
      </c>
      <c r="K54" s="11">
        <f>K51+K52-K53</f>
        <v>0</v>
      </c>
    </row>
    <row r="55" spans="1:11" ht="12.75">
      <c r="A55" s="18" t="s">
        <v>171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25"/>
  <sheetViews>
    <sheetView view="pageBreakPreview" zoomScale="110" zoomScaleSheetLayoutView="110" zoomScalePageLayoutView="0" workbookViewId="0" topLeftCell="A1">
      <selection activeCell="J30" sqref="J30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6" width="9.140625" style="46" customWidth="1"/>
    <col min="7" max="7" width="12.28125" style="46" customWidth="1"/>
    <col min="8" max="8" width="9.140625" style="46" hidden="1" customWidth="1"/>
    <col min="9" max="10" width="9.140625" style="46" customWidth="1"/>
    <col min="11" max="11" width="11.00390625" style="46" customWidth="1"/>
    <col min="12" max="12" width="12.8515625" style="46" customWidth="1"/>
    <col min="13" max="16384" width="9.140625" style="46" customWidth="1"/>
  </cols>
  <sheetData>
    <row r="1" spans="1:13" ht="15.75" customHeight="1">
      <c r="A1" s="284" t="s">
        <v>269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45"/>
    </row>
    <row r="2" spans="1:13" ht="14.25" customHeight="1">
      <c r="A2" s="43"/>
      <c r="B2" s="44"/>
      <c r="C2" s="294" t="s">
        <v>270</v>
      </c>
      <c r="D2" s="294"/>
      <c r="E2" s="48">
        <v>40909</v>
      </c>
      <c r="F2" s="47" t="s">
        <v>237</v>
      </c>
      <c r="G2" s="295">
        <v>41274</v>
      </c>
      <c r="H2" s="296"/>
      <c r="I2" s="44"/>
      <c r="J2" s="44"/>
      <c r="K2" s="44"/>
      <c r="L2" s="44"/>
      <c r="M2" s="49"/>
    </row>
    <row r="3" spans="1:12" ht="23.25" thickBot="1">
      <c r="A3" s="297" t="s">
        <v>51</v>
      </c>
      <c r="B3" s="297"/>
      <c r="C3" s="297"/>
      <c r="D3" s="297"/>
      <c r="E3" s="297"/>
      <c r="F3" s="297"/>
      <c r="G3" s="297"/>
      <c r="H3" s="297"/>
      <c r="I3" s="50" t="s">
        <v>321</v>
      </c>
      <c r="J3" s="24" t="s">
        <v>334</v>
      </c>
      <c r="K3" s="50" t="s">
        <v>146</v>
      </c>
      <c r="L3" s="50" t="s">
        <v>147</v>
      </c>
    </row>
    <row r="4" spans="1:12" ht="11.25">
      <c r="A4" s="298">
        <v>1</v>
      </c>
      <c r="B4" s="298"/>
      <c r="C4" s="298"/>
      <c r="D4" s="298"/>
      <c r="E4" s="298"/>
      <c r="F4" s="298"/>
      <c r="G4" s="298"/>
      <c r="H4" s="298"/>
      <c r="I4" s="52">
        <v>2</v>
      </c>
      <c r="J4" s="27" t="s">
        <v>331</v>
      </c>
      <c r="K4" s="51" t="s">
        <v>271</v>
      </c>
      <c r="L4" s="51" t="s">
        <v>272</v>
      </c>
    </row>
    <row r="5" spans="1:12" ht="11.25">
      <c r="A5" s="286" t="s">
        <v>273</v>
      </c>
      <c r="B5" s="287"/>
      <c r="C5" s="287"/>
      <c r="D5" s="287"/>
      <c r="E5" s="287"/>
      <c r="F5" s="287"/>
      <c r="G5" s="287"/>
      <c r="H5" s="287"/>
      <c r="I5" s="53">
        <v>1</v>
      </c>
      <c r="J5" s="60"/>
      <c r="K5" s="54">
        <v>365478120</v>
      </c>
      <c r="L5" s="54">
        <v>365478120</v>
      </c>
    </row>
    <row r="6" spans="1:12" ht="11.25">
      <c r="A6" s="286" t="s">
        <v>274</v>
      </c>
      <c r="B6" s="287"/>
      <c r="C6" s="287"/>
      <c r="D6" s="287"/>
      <c r="E6" s="287"/>
      <c r="F6" s="287"/>
      <c r="G6" s="287"/>
      <c r="H6" s="287"/>
      <c r="I6" s="53">
        <v>2</v>
      </c>
      <c r="J6" s="53"/>
      <c r="K6" s="55"/>
      <c r="L6" s="55"/>
    </row>
    <row r="7" spans="1:12" ht="11.25">
      <c r="A7" s="286" t="s">
        <v>275</v>
      </c>
      <c r="B7" s="287"/>
      <c r="C7" s="287"/>
      <c r="D7" s="287"/>
      <c r="E7" s="287"/>
      <c r="F7" s="287"/>
      <c r="G7" s="287"/>
      <c r="H7" s="287"/>
      <c r="I7" s="53">
        <v>3</v>
      </c>
      <c r="J7" s="53"/>
      <c r="K7" s="55">
        <f>785000+34826</f>
        <v>819826</v>
      </c>
      <c r="L7" s="55">
        <f>1344338+63379</f>
        <v>1407717</v>
      </c>
    </row>
    <row r="8" spans="1:12" ht="11.25">
      <c r="A8" s="286" t="s">
        <v>276</v>
      </c>
      <c r="B8" s="287"/>
      <c r="C8" s="287"/>
      <c r="D8" s="287"/>
      <c r="E8" s="287"/>
      <c r="F8" s="287"/>
      <c r="G8" s="287"/>
      <c r="H8" s="287"/>
      <c r="I8" s="53">
        <v>4</v>
      </c>
      <c r="J8" s="53"/>
      <c r="K8" s="55">
        <v>-8227792</v>
      </c>
      <c r="L8" s="55">
        <v>-7591050</v>
      </c>
    </row>
    <row r="9" spans="1:12" ht="11.25">
      <c r="A9" s="286" t="s">
        <v>277</v>
      </c>
      <c r="B9" s="287"/>
      <c r="C9" s="287"/>
      <c r="D9" s="287"/>
      <c r="E9" s="287"/>
      <c r="F9" s="287"/>
      <c r="G9" s="287"/>
      <c r="H9" s="287"/>
      <c r="I9" s="53">
        <v>5</v>
      </c>
      <c r="J9" s="53"/>
      <c r="K9" s="55">
        <f>11345709+162677</f>
        <v>11508386</v>
      </c>
      <c r="L9" s="55">
        <f>508414+23895</f>
        <v>532309</v>
      </c>
    </row>
    <row r="10" spans="1:12" ht="11.25">
      <c r="A10" s="286" t="s">
        <v>278</v>
      </c>
      <c r="B10" s="287"/>
      <c r="C10" s="287"/>
      <c r="D10" s="287"/>
      <c r="E10" s="287"/>
      <c r="F10" s="287"/>
      <c r="G10" s="287"/>
      <c r="H10" s="287"/>
      <c r="I10" s="53">
        <v>6</v>
      </c>
      <c r="J10" s="53"/>
      <c r="K10" s="55"/>
      <c r="L10" s="55"/>
    </row>
    <row r="11" spans="1:12" ht="11.25">
      <c r="A11" s="286" t="s">
        <v>279</v>
      </c>
      <c r="B11" s="287"/>
      <c r="C11" s="287"/>
      <c r="D11" s="287"/>
      <c r="E11" s="287"/>
      <c r="F11" s="287"/>
      <c r="G11" s="287"/>
      <c r="H11" s="287"/>
      <c r="I11" s="53">
        <v>7</v>
      </c>
      <c r="J11" s="53"/>
      <c r="K11" s="55"/>
      <c r="L11" s="55"/>
    </row>
    <row r="12" spans="1:12" ht="11.25">
      <c r="A12" s="286" t="s">
        <v>280</v>
      </c>
      <c r="B12" s="287"/>
      <c r="C12" s="287"/>
      <c r="D12" s="287"/>
      <c r="E12" s="287"/>
      <c r="F12" s="287"/>
      <c r="G12" s="287"/>
      <c r="H12" s="287"/>
      <c r="I12" s="53">
        <v>8</v>
      </c>
      <c r="J12" s="53"/>
      <c r="K12" s="55"/>
      <c r="L12" s="55"/>
    </row>
    <row r="13" spans="1:12" ht="11.25">
      <c r="A13" s="286" t="s">
        <v>281</v>
      </c>
      <c r="B13" s="287"/>
      <c r="C13" s="287"/>
      <c r="D13" s="287"/>
      <c r="E13" s="287"/>
      <c r="F13" s="287"/>
      <c r="G13" s="287"/>
      <c r="H13" s="287"/>
      <c r="I13" s="53">
        <v>9</v>
      </c>
      <c r="J13" s="53"/>
      <c r="K13" s="55"/>
      <c r="L13" s="55"/>
    </row>
    <row r="14" spans="1:12" ht="11.25">
      <c r="A14" s="288" t="s">
        <v>282</v>
      </c>
      <c r="B14" s="289"/>
      <c r="C14" s="289"/>
      <c r="D14" s="289"/>
      <c r="E14" s="289"/>
      <c r="F14" s="289"/>
      <c r="G14" s="289"/>
      <c r="H14" s="289"/>
      <c r="I14" s="53">
        <v>10</v>
      </c>
      <c r="J14" s="53"/>
      <c r="K14" s="56">
        <f>SUM(K5:K13)</f>
        <v>369578540</v>
      </c>
      <c r="L14" s="56">
        <f>SUM(L5:L13)</f>
        <v>359827096</v>
      </c>
    </row>
    <row r="15" spans="1:12" ht="11.25">
      <c r="A15" s="286" t="s">
        <v>283</v>
      </c>
      <c r="B15" s="287"/>
      <c r="C15" s="287"/>
      <c r="D15" s="287"/>
      <c r="E15" s="287"/>
      <c r="F15" s="287"/>
      <c r="G15" s="287"/>
      <c r="H15" s="287"/>
      <c r="I15" s="53">
        <v>11</v>
      </c>
      <c r="J15" s="53"/>
      <c r="K15" s="55"/>
      <c r="L15" s="55"/>
    </row>
    <row r="16" spans="1:12" ht="11.25">
      <c r="A16" s="286" t="s">
        <v>284</v>
      </c>
      <c r="B16" s="287"/>
      <c r="C16" s="287"/>
      <c r="D16" s="287"/>
      <c r="E16" s="287"/>
      <c r="F16" s="287"/>
      <c r="G16" s="287"/>
      <c r="H16" s="287"/>
      <c r="I16" s="53">
        <v>12</v>
      </c>
      <c r="J16" s="53"/>
      <c r="K16" s="55"/>
      <c r="L16" s="55"/>
    </row>
    <row r="17" spans="1:12" ht="11.25">
      <c r="A17" s="286" t="s">
        <v>285</v>
      </c>
      <c r="B17" s="287"/>
      <c r="C17" s="287"/>
      <c r="D17" s="287"/>
      <c r="E17" s="287"/>
      <c r="F17" s="287"/>
      <c r="G17" s="287"/>
      <c r="H17" s="287"/>
      <c r="I17" s="53">
        <v>13</v>
      </c>
      <c r="J17" s="53"/>
      <c r="K17" s="55"/>
      <c r="L17" s="55"/>
    </row>
    <row r="18" spans="1:12" ht="11.25">
      <c r="A18" s="286" t="s">
        <v>286</v>
      </c>
      <c r="B18" s="287"/>
      <c r="C18" s="287"/>
      <c r="D18" s="287"/>
      <c r="E18" s="287"/>
      <c r="F18" s="287"/>
      <c r="G18" s="287"/>
      <c r="H18" s="287"/>
      <c r="I18" s="53">
        <v>14</v>
      </c>
      <c r="J18" s="53"/>
      <c r="K18" s="55"/>
      <c r="L18" s="55"/>
    </row>
    <row r="19" spans="1:12" ht="11.25">
      <c r="A19" s="286" t="s">
        <v>287</v>
      </c>
      <c r="B19" s="287"/>
      <c r="C19" s="287"/>
      <c r="D19" s="287"/>
      <c r="E19" s="287"/>
      <c r="F19" s="287"/>
      <c r="G19" s="287"/>
      <c r="H19" s="287"/>
      <c r="I19" s="53">
        <v>15</v>
      </c>
      <c r="J19" s="53"/>
      <c r="K19" s="55"/>
      <c r="L19" s="55"/>
    </row>
    <row r="20" spans="1:12" ht="11.25">
      <c r="A20" s="286" t="s">
        <v>288</v>
      </c>
      <c r="B20" s="287"/>
      <c r="C20" s="287"/>
      <c r="D20" s="287"/>
      <c r="E20" s="287"/>
      <c r="F20" s="287"/>
      <c r="G20" s="287"/>
      <c r="H20" s="287"/>
      <c r="I20" s="53">
        <v>16</v>
      </c>
      <c r="J20" s="53"/>
      <c r="K20" s="55"/>
      <c r="L20" s="55"/>
    </row>
    <row r="21" spans="1:12" ht="11.25">
      <c r="A21" s="288" t="s">
        <v>289</v>
      </c>
      <c r="B21" s="289"/>
      <c r="C21" s="289"/>
      <c r="D21" s="289"/>
      <c r="E21" s="289"/>
      <c r="F21" s="289"/>
      <c r="G21" s="289"/>
      <c r="H21" s="289"/>
      <c r="I21" s="53">
        <v>17</v>
      </c>
      <c r="J21" s="61"/>
      <c r="K21" s="57">
        <f>SUM(K15:K20)</f>
        <v>0</v>
      </c>
      <c r="L21" s="57">
        <f>SUM(L15:L20)</f>
        <v>0</v>
      </c>
    </row>
    <row r="22" spans="1:12" ht="11.2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2"/>
      <c r="L22" s="293"/>
    </row>
    <row r="23" spans="1:12" ht="11.25">
      <c r="A23" s="278" t="s">
        <v>290</v>
      </c>
      <c r="B23" s="279"/>
      <c r="C23" s="279"/>
      <c r="D23" s="279"/>
      <c r="E23" s="279"/>
      <c r="F23" s="279"/>
      <c r="G23" s="279"/>
      <c r="H23" s="279"/>
      <c r="I23" s="58">
        <v>18</v>
      </c>
      <c r="J23" s="58"/>
      <c r="K23" s="54">
        <f>K14</f>
        <v>369578540</v>
      </c>
      <c r="L23" s="54">
        <f>L14</f>
        <v>359827096</v>
      </c>
    </row>
    <row r="24" spans="1:12" ht="23.25" customHeight="1">
      <c r="A24" s="280" t="s">
        <v>291</v>
      </c>
      <c r="B24" s="281"/>
      <c r="C24" s="281"/>
      <c r="D24" s="281"/>
      <c r="E24" s="281"/>
      <c r="F24" s="281"/>
      <c r="G24" s="281"/>
      <c r="H24" s="281"/>
      <c r="I24" s="59">
        <v>19</v>
      </c>
      <c r="J24" s="59"/>
      <c r="K24" s="57">
        <v>162677</v>
      </c>
      <c r="L24" s="57">
        <v>23895</v>
      </c>
    </row>
    <row r="25" spans="1:12" ht="30" customHeight="1">
      <c r="A25" s="282" t="s">
        <v>292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L25"/>
    <mergeCell ref="A1:L1"/>
    <mergeCell ref="A19:H19"/>
    <mergeCell ref="A20:H20"/>
    <mergeCell ref="A21:H21"/>
    <mergeCell ref="A22:L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3:L24">
      <formula1>9999999999</formula1>
    </dataValidation>
    <dataValidation type="whole" operator="notEqual" allowBlank="1" showInputMessage="1" showErrorMessage="1" errorTitle="Pogrešan unos" error="Mogu se unijeti samo cjelobrojne vrijednosti." sqref="K15:L20 K5:L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4:L14 K21:L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99" t="s">
        <v>268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300" t="s">
        <v>298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asuvaljko</cp:lastModifiedBy>
  <cp:lastPrinted>2013-04-27T09:58:10Z</cp:lastPrinted>
  <dcterms:created xsi:type="dcterms:W3CDTF">2008-10-17T11:51:54Z</dcterms:created>
  <dcterms:modified xsi:type="dcterms:W3CDTF">2013-04-27T09:59:34Z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